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Users\Owner\Desktop\"/>
    </mc:Choice>
  </mc:AlternateContent>
  <xr:revisionPtr revIDLastSave="0" documentId="13_ncr:1_{50634B7D-8E4B-4694-B53F-1B91AE62C9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ve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5" i="12" l="1"/>
  <c r="F304" i="12"/>
  <c r="E104" i="12"/>
  <c r="D104" i="12"/>
  <c r="E311" i="12"/>
  <c r="E306" i="12" l="1"/>
  <c r="D306" i="12"/>
  <c r="F282" i="12"/>
  <c r="E236" i="12"/>
  <c r="E312" i="12" l="1"/>
  <c r="F135" i="12"/>
  <c r="F136" i="12"/>
  <c r="F137" i="12"/>
  <c r="F286" i="12"/>
  <c r="F287" i="12"/>
  <c r="F288" i="12"/>
  <c r="E285" i="12"/>
  <c r="E284" i="12" s="1"/>
  <c r="D285" i="12"/>
  <c r="D284" i="12" s="1"/>
  <c r="F283" i="12"/>
  <c r="E281" i="12"/>
  <c r="D281" i="12"/>
  <c r="D280" i="12" s="1"/>
  <c r="F268" i="12"/>
  <c r="E266" i="12"/>
  <c r="E265" i="12" s="1"/>
  <c r="D266" i="12"/>
  <c r="D265" i="12" s="1"/>
  <c r="F271" i="12"/>
  <c r="E270" i="12"/>
  <c r="D270" i="12"/>
  <c r="D221" i="12"/>
  <c r="D220" i="12" s="1"/>
  <c r="D219" i="12" s="1"/>
  <c r="E221" i="12"/>
  <c r="E220" i="12" s="1"/>
  <c r="E219" i="12" s="1"/>
  <c r="F294" i="12"/>
  <c r="E291" i="12"/>
  <c r="D291" i="12"/>
  <c r="D290" i="12" s="1"/>
  <c r="D289" i="12" s="1"/>
  <c r="E276" i="12"/>
  <c r="D276" i="12"/>
  <c r="F275" i="12"/>
  <c r="E272" i="12"/>
  <c r="D272" i="12"/>
  <c r="E255" i="12"/>
  <c r="E254" i="12" s="1"/>
  <c r="D255" i="12"/>
  <c r="D254" i="12" s="1"/>
  <c r="D253" i="12" s="1"/>
  <c r="F252" i="12"/>
  <c r="F251" i="12"/>
  <c r="F246" i="12"/>
  <c r="E243" i="12"/>
  <c r="E242" i="12" s="1"/>
  <c r="E241" i="12" s="1"/>
  <c r="D243" i="12"/>
  <c r="D242" i="12" s="1"/>
  <c r="D241" i="12" s="1"/>
  <c r="E239" i="12"/>
  <c r="D239" i="12"/>
  <c r="F238" i="12"/>
  <c r="F237" i="12"/>
  <c r="F236" i="12"/>
  <c r="F235" i="12"/>
  <c r="F234" i="12"/>
  <c r="F232" i="12"/>
  <c r="F230" i="12"/>
  <c r="E228" i="12"/>
  <c r="D228" i="12"/>
  <c r="F224" i="12"/>
  <c r="F222" i="12"/>
  <c r="F216" i="12"/>
  <c r="F215" i="12"/>
  <c r="F214" i="12"/>
  <c r="F213" i="12"/>
  <c r="F212" i="12"/>
  <c r="F210" i="12"/>
  <c r="E209" i="12"/>
  <c r="D209" i="12"/>
  <c r="D208" i="12" s="1"/>
  <c r="D207" i="12" s="1"/>
  <c r="E204" i="12"/>
  <c r="E203" i="12" s="1"/>
  <c r="E202" i="12" s="1"/>
  <c r="D204" i="12"/>
  <c r="D203" i="12" s="1"/>
  <c r="D202" i="12" s="1"/>
  <c r="F201" i="12"/>
  <c r="E200" i="12"/>
  <c r="D200" i="12"/>
  <c r="D191" i="12"/>
  <c r="F197" i="12"/>
  <c r="F196" i="12"/>
  <c r="F195" i="12"/>
  <c r="F192" i="12"/>
  <c r="E191" i="12"/>
  <c r="F187" i="12"/>
  <c r="F186" i="12"/>
  <c r="E185" i="12"/>
  <c r="D185" i="12"/>
  <c r="F183" i="12"/>
  <c r="F182" i="12"/>
  <c r="F179" i="12"/>
  <c r="F178" i="12"/>
  <c r="F177" i="12"/>
  <c r="F176" i="12"/>
  <c r="F175" i="12"/>
  <c r="F174" i="12"/>
  <c r="F172" i="12"/>
  <c r="F170" i="12"/>
  <c r="F169" i="12"/>
  <c r="F168" i="12"/>
  <c r="E167" i="12"/>
  <c r="D167" i="12"/>
  <c r="E163" i="12"/>
  <c r="D163" i="12"/>
  <c r="F160" i="12"/>
  <c r="E159" i="12"/>
  <c r="D159" i="12"/>
  <c r="F157" i="12"/>
  <c r="F156" i="12"/>
  <c r="F155" i="12"/>
  <c r="F154" i="12"/>
  <c r="F153" i="12"/>
  <c r="F152" i="12"/>
  <c r="F151" i="12"/>
  <c r="F150" i="12"/>
  <c r="F149" i="12"/>
  <c r="F148" i="12"/>
  <c r="F147" i="12"/>
  <c r="F146" i="12"/>
  <c r="F145" i="12"/>
  <c r="F144" i="12"/>
  <c r="F143" i="12"/>
  <c r="F142" i="12"/>
  <c r="F141" i="12"/>
  <c r="E140" i="12"/>
  <c r="D140" i="12"/>
  <c r="F139" i="12"/>
  <c r="F138" i="12"/>
  <c r="E134" i="12"/>
  <c r="D134" i="12"/>
  <c r="E37" i="12"/>
  <c r="F37" i="12" s="1"/>
  <c r="F98" i="12"/>
  <c r="F82" i="12"/>
  <c r="F84" i="12"/>
  <c r="F86" i="12"/>
  <c r="F88" i="12"/>
  <c r="F66" i="12"/>
  <c r="F68" i="12"/>
  <c r="F70" i="12"/>
  <c r="F72" i="12"/>
  <c r="F48" i="12"/>
  <c r="F49" i="12"/>
  <c r="F50" i="12"/>
  <c r="F54" i="12"/>
  <c r="F55" i="12"/>
  <c r="F56" i="12"/>
  <c r="F34" i="12"/>
  <c r="F35" i="12"/>
  <c r="F36" i="12"/>
  <c r="F38" i="12"/>
  <c r="F41" i="12"/>
  <c r="F14" i="12"/>
  <c r="F15" i="12"/>
  <c r="F11" i="12"/>
  <c r="D40" i="12"/>
  <c r="E40" i="12"/>
  <c r="D279" i="12" l="1"/>
  <c r="F281" i="12"/>
  <c r="E280" i="12"/>
  <c r="E279" i="12" s="1"/>
  <c r="F284" i="12"/>
  <c r="F280" i="12"/>
  <c r="F285" i="12"/>
  <c r="F270" i="12"/>
  <c r="F40" i="12"/>
  <c r="E269" i="12"/>
  <c r="E264" i="12" s="1"/>
  <c r="D269" i="12"/>
  <c r="D264" i="12" s="1"/>
  <c r="D263" i="12" s="1"/>
  <c r="F266" i="12"/>
  <c r="D227" i="12"/>
  <c r="D226" i="12" s="1"/>
  <c r="D206" i="12" s="1"/>
  <c r="E190" i="12"/>
  <c r="E189" i="12" s="1"/>
  <c r="F159" i="12"/>
  <c r="D133" i="12"/>
  <c r="D132" i="12" s="1"/>
  <c r="F134" i="12"/>
  <c r="F291" i="12"/>
  <c r="F228" i="12"/>
  <c r="F221" i="12"/>
  <c r="F209" i="12"/>
  <c r="F167" i="12"/>
  <c r="D162" i="12"/>
  <c r="D161" i="12" s="1"/>
  <c r="E133" i="12"/>
  <c r="E132" i="12" s="1"/>
  <c r="F185" i="12"/>
  <c r="F219" i="12"/>
  <c r="F241" i="12"/>
  <c r="F265" i="12"/>
  <c r="F242" i="12"/>
  <c r="E208" i="12"/>
  <c r="E207" i="12" s="1"/>
  <c r="F207" i="12" s="1"/>
  <c r="E227" i="12"/>
  <c r="E226" i="12" s="1"/>
  <c r="F140" i="12"/>
  <c r="F243" i="12"/>
  <c r="F272" i="12"/>
  <c r="E253" i="12"/>
  <c r="E162" i="12"/>
  <c r="F200" i="12"/>
  <c r="D190" i="12"/>
  <c r="D189" i="12" s="1"/>
  <c r="F191" i="12"/>
  <c r="F220" i="12"/>
  <c r="E290" i="12"/>
  <c r="F199" i="12"/>
  <c r="F279" i="12" l="1"/>
  <c r="F290" i="12"/>
  <c r="E289" i="12"/>
  <c r="F289" i="12" s="1"/>
  <c r="F269" i="12"/>
  <c r="F264" i="12"/>
  <c r="E263" i="12"/>
  <c r="F263" i="12" s="1"/>
  <c r="F189" i="12"/>
  <c r="F226" i="12"/>
  <c r="F133" i="12"/>
  <c r="F162" i="12"/>
  <c r="E161" i="12"/>
  <c r="F161" i="12" s="1"/>
  <c r="E206" i="12"/>
  <c r="F206" i="12" s="1"/>
  <c r="F227" i="12"/>
  <c r="F208" i="12"/>
  <c r="F190" i="12"/>
  <c r="D131" i="12"/>
  <c r="F132" i="12"/>
  <c r="D130" i="12" l="1"/>
  <c r="D129" i="12" s="1"/>
  <c r="E131" i="12"/>
  <c r="F131" i="12" s="1"/>
  <c r="E130" i="12" l="1"/>
  <c r="F130" i="12" s="1"/>
  <c r="D85" i="12"/>
  <c r="E129" i="12" l="1"/>
  <c r="D53" i="12"/>
  <c r="E53" i="12"/>
  <c r="F53" i="12" l="1"/>
  <c r="F129" i="12"/>
  <c r="D121" i="12"/>
  <c r="E121" i="12"/>
  <c r="D119" i="12"/>
  <c r="E119" i="12"/>
  <c r="D115" i="12"/>
  <c r="D114" i="12" s="1"/>
  <c r="E115" i="12"/>
  <c r="D103" i="12"/>
  <c r="E103" i="12"/>
  <c r="D108" i="12"/>
  <c r="D107" i="12" s="1"/>
  <c r="E108" i="12"/>
  <c r="D97" i="12"/>
  <c r="E97" i="12"/>
  <c r="F97" i="12" s="1"/>
  <c r="D81" i="12"/>
  <c r="E81" i="12"/>
  <c r="D83" i="12"/>
  <c r="E83" i="12"/>
  <c r="E85" i="12"/>
  <c r="F85" i="12" s="1"/>
  <c r="D90" i="12"/>
  <c r="E90" i="12"/>
  <c r="D74" i="12"/>
  <c r="E74" i="12"/>
  <c r="D69" i="12"/>
  <c r="E69" i="12"/>
  <c r="D67" i="12"/>
  <c r="E67" i="12"/>
  <c r="F67" i="12" s="1"/>
  <c r="D65" i="12"/>
  <c r="E65" i="12"/>
  <c r="F65" i="12" s="1"/>
  <c r="F81" i="12" l="1"/>
  <c r="F83" i="12"/>
  <c r="F69" i="12"/>
  <c r="E107" i="12"/>
  <c r="E114" i="12"/>
  <c r="D118" i="12"/>
  <c r="D47" i="12"/>
  <c r="E71" i="12"/>
  <c r="D71" i="12"/>
  <c r="D64" i="12" s="1"/>
  <c r="E47" i="12"/>
  <c r="D33" i="12"/>
  <c r="D32" i="12" s="1"/>
  <c r="E87" i="12"/>
  <c r="E33" i="12"/>
  <c r="D87" i="12"/>
  <c r="D80" i="12" s="1"/>
  <c r="E118" i="12"/>
  <c r="F33" i="12" l="1"/>
  <c r="F47" i="12"/>
  <c r="E80" i="12"/>
  <c r="F80" i="12" s="1"/>
  <c r="F87" i="12"/>
  <c r="E64" i="12"/>
  <c r="F64" i="12" s="1"/>
  <c r="F71" i="12"/>
  <c r="E32" i="12"/>
  <c r="F32" i="12" s="1"/>
  <c r="D46" i="12"/>
  <c r="E46" i="12"/>
  <c r="E24" i="12"/>
  <c r="D24" i="12"/>
  <c r="E13" i="12"/>
  <c r="D13" i="12"/>
  <c r="E10" i="12"/>
  <c r="D10" i="12"/>
  <c r="F46" i="12" l="1"/>
  <c r="F10" i="12"/>
  <c r="F13" i="12"/>
  <c r="D16" i="12"/>
  <c r="D25" i="12" s="1"/>
  <c r="E16" i="12"/>
  <c r="F16" i="12" s="1"/>
  <c r="E25" i="12" l="1"/>
</calcChain>
</file>

<file path=xl/sharedStrings.xml><?xml version="1.0" encoding="utf-8"?>
<sst xmlns="http://schemas.openxmlformats.org/spreadsheetml/2006/main" count="472" uniqueCount="204">
  <si>
    <t>PRIHODI UKUPNO</t>
  </si>
  <si>
    <t>RASHODI UKUPNO</t>
  </si>
  <si>
    <t>NETO FINANCIRANJE</t>
  </si>
  <si>
    <t>Naziv prihoda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</si>
  <si>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</si>
  <si>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</si>
  <si>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</si>
  <si>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</si>
  <si>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</si>
  <si>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</si>
  <si>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</si>
  <si>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UKUPNI RASHODI</t>
  </si>
  <si>
    <t>Primici od financijske imovine i zaduživanja</t>
  </si>
  <si>
    <t>Izdaci za financijsku imovinu i otplate zajmova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</si>
  <si>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</si>
  <si>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</si>
  <si>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</si>
  <si>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</si>
  <si>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</si>
  <si>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</si>
  <si>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</si>
  <si>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</si>
  <si>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</si>
  <si>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</si>
  <si>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</si>
  <si>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</si>
  <si>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</si>
  <si>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</si>
  <si>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</si>
  <si>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</si>
  <si>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</si>
  <si>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</si>
  <si>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</si>
  <si>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</si>
  <si>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</si>
  <si>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</si>
  <si>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</si>
  <si>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</si>
  <si>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</si>
  <si>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</si>
  <si>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</si>
  <si>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PRIMICI UKUPNO</t>
  </si>
  <si>
    <t>8 Namjenski primici od zaduživanja</t>
  </si>
  <si>
    <t xml:space="preserve">  81 Namjenski primici od zaduživanja</t>
  </si>
  <si>
    <t>IZDACI UKUPNO</t>
  </si>
  <si>
    <t>RAZLIKA - VIŠAK / MANJAK</t>
  </si>
  <si>
    <t>VIŠAK / MANJAK + NETO FINANCIRANJE</t>
  </si>
  <si>
    <t>Program A022124</t>
  </si>
  <si>
    <t>JAVNA UPRAVA I ADMINISTRACIJA</t>
  </si>
  <si>
    <t>REDOVNA DJELATNOST PRORAČUNSKIH KORISNIKA</t>
  </si>
  <si>
    <t>PROGRAMSKA DJELATNOST JAVNIH USTANOVA</t>
  </si>
  <si>
    <t>ODRŽAVANJE I OPREMANJE USTANOVA U KULTURI</t>
  </si>
  <si>
    <t>Prihodi od imovine</t>
  </si>
  <si>
    <t>Prihodi od upravnih i administrativnih pristojbi, pristojbi po posebnim propisima i naknada</t>
  </si>
  <si>
    <t>Prihodi od prodaje proizvoda i robe te pruženih usluga, prihodi od donacija i povrati po protestira</t>
  </si>
  <si>
    <t>Kazne, upravne mjere i ostali prihodi</t>
  </si>
  <si>
    <t>SVEUKUPNO RASHODI</t>
  </si>
  <si>
    <t>Financijski rashodi</t>
  </si>
  <si>
    <t>Rashodi za dodatna ulaganja na nefinancijskoj imovini</t>
  </si>
  <si>
    <t>Izvor 1.</t>
  </si>
  <si>
    <t>OPĆI PRIHODI I PRIMICI</t>
  </si>
  <si>
    <t>Izvor 1.1.</t>
  </si>
  <si>
    <t>Izvor 3.</t>
  </si>
  <si>
    <t>VLASTITI PRIHODI</t>
  </si>
  <si>
    <t>Izvor 3.1.</t>
  </si>
  <si>
    <t>Izvor 4.</t>
  </si>
  <si>
    <t>PRIHODI ZA POSEBNE NAMJENE</t>
  </si>
  <si>
    <t>Izvor 4.3.</t>
  </si>
  <si>
    <t>OSTALI PRIHODI ZA POSEBNE NAMJENE</t>
  </si>
  <si>
    <t>Izvor 5.</t>
  </si>
  <si>
    <t>POMOĆI</t>
  </si>
  <si>
    <t>Izvor 5.2.</t>
  </si>
  <si>
    <t>POMOĆI IZ DRUGIH PRORAČUNA</t>
  </si>
  <si>
    <t>Izvor 5.7.</t>
  </si>
  <si>
    <t>FOND SOLIDARNOSTI EUROPSKE UNIJE</t>
  </si>
  <si>
    <t>Izvor 6.</t>
  </si>
  <si>
    <t>DONACIJE</t>
  </si>
  <si>
    <t>Izvor 6.1.</t>
  </si>
  <si>
    <t>Brojčana oznaka</t>
  </si>
  <si>
    <t>08 Rekreacija, kultura i religija</t>
  </si>
  <si>
    <t>083 Službe kulture</t>
  </si>
  <si>
    <t>Gradsko dramsko kazalište Gavella</t>
  </si>
  <si>
    <t>Kapitalni prijenosi</t>
  </si>
  <si>
    <t>Ostali rashodi</t>
  </si>
  <si>
    <t xml:space="preserve">2. RAČUN PRIHODA I RASHODA </t>
  </si>
  <si>
    <t>Rashodi za nabavu neproizvedene dugotrajne imovine</t>
  </si>
  <si>
    <t xml:space="preserve">3.  PRIHODI I RASHODI PO IZVORIMA </t>
  </si>
  <si>
    <t>4. RASHODI PREMA FUNKCIJSKOJ KLASIFIKACIJI</t>
  </si>
  <si>
    <t>1. OPĆI DIO</t>
  </si>
  <si>
    <t>6. RAČUN FINANCIRANJA PREMA IZVORIMA FINANCIRANJA</t>
  </si>
  <si>
    <t>5. RAČUN FINANCIRANJA PREMA EKONOMSKOJ KLASIFIKACIJI</t>
  </si>
  <si>
    <t>Vlastiti izvori</t>
  </si>
  <si>
    <t>Rezultat poslovanja</t>
  </si>
  <si>
    <t>POLUGODIŠNJI IZVJEŠTAJ O IZVRŠENJU FINANCIJSKOG PLANA ZA 2026. GODINU</t>
  </si>
  <si>
    <t>Indeks ostvarenje 06.2026. / plan</t>
  </si>
  <si>
    <t>Plan 2026. (izvorni)</t>
  </si>
  <si>
    <t>II. POSEBNI DIO</t>
  </si>
  <si>
    <t>NA 4. RAZINI</t>
  </si>
  <si>
    <t>Aktivnost A212401</t>
  </si>
  <si>
    <t>Plaće za redovan rad</t>
  </si>
  <si>
    <t>Plaće za prekovremeni rad</t>
  </si>
  <si>
    <t>Plaće za posebne uvjete rada</t>
  </si>
  <si>
    <t>Ostali rashodi za zaposlene</t>
  </si>
  <si>
    <t>Doprinosi za obvezno zdravstveno osiguranje</t>
  </si>
  <si>
    <t>3212</t>
  </si>
  <si>
    <t>Naknade za prijevoz, za rad na terenu i odvojeni život</t>
  </si>
  <si>
    <t>3213</t>
  </si>
  <si>
    <t>Stručno usavršavanje zaposlenika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</si>
  <si>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</si>
  <si>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</si>
  <si>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</si>
  <si>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</si>
  <si>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</si>
  <si>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</si>
  <si>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</si>
  <si>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</si>
  <si>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</si>
  <si>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</si>
  <si>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</si>
  <si>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</si>
  <si>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</si>
  <si>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</si>
  <si>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</si>
  <si>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</si>
  <si>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3234</t>
  </si>
  <si>
    <t>Komunalne usluge</t>
  </si>
  <si>
    <t>3236</t>
  </si>
  <si>
    <t>Zdravstvene i veterinarske usluge</t>
  </si>
  <si>
    <t>Intelektualne i osobne usluge</t>
  </si>
  <si>
    <t>3238</t>
  </si>
  <si>
    <t>Računalne usluge</t>
  </si>
  <si>
    <t>3291</t>
  </si>
  <si>
    <t>Naknade za rad predstavničkih i izvršnih tijela, povjerenstava i sl.</t>
  </si>
  <si>
    <t>3292</t>
  </si>
  <si>
    <t>Premije osiguranja</t>
  </si>
  <si>
    <t>3295</t>
  </si>
  <si>
    <t>Pristojbe i naknade</t>
  </si>
  <si>
    <t>3299</t>
  </si>
  <si>
    <t>Ostali nespomenuti rashodi poslovanja</t>
  </si>
  <si>
    <t>3431</t>
  </si>
  <si>
    <t>Bankarske usluge i usluge platnog prometa</t>
  </si>
  <si>
    <t>3111</t>
  </si>
  <si>
    <t>3132</t>
  </si>
  <si>
    <t>3211</t>
  </si>
  <si>
    <t>Službena putovanja</t>
  </si>
  <si>
    <t>3235</t>
  </si>
  <si>
    <t>Zakupnine i najamnine</t>
  </si>
  <si>
    <t>3237</t>
  </si>
  <si>
    <t>3239</t>
  </si>
  <si>
    <t>Ostale usluge</t>
  </si>
  <si>
    <t>3293</t>
  </si>
  <si>
    <t>Reprezentacija</t>
  </si>
  <si>
    <t>3433</t>
  </si>
  <si>
    <t>Zatezne kamate</t>
  </si>
  <si>
    <t>3434</t>
  </si>
  <si>
    <t>Ostali nespomenuti financijski rashodi</t>
  </si>
  <si>
    <t>3233</t>
  </si>
  <si>
    <t>Usluge promidžbe i informiranja</t>
  </si>
  <si>
    <t>3241</t>
  </si>
  <si>
    <t>Naknade troškova osobama izvan radnog odnosa</t>
  </si>
  <si>
    <t>Aktivnost A212402</t>
  </si>
  <si>
    <t>3214</t>
  </si>
  <si>
    <t>Ostale naknade troškova zaposlenima</t>
  </si>
  <si>
    <t>32</t>
  </si>
  <si>
    <t>Aktivnost K212401</t>
  </si>
  <si>
    <t>4221</t>
  </si>
  <si>
    <t>Uredska oprema i namještaj</t>
  </si>
  <si>
    <t>4223</t>
  </si>
  <si>
    <t>Oprema za održavanje i zaštitu</t>
  </si>
  <si>
    <t>4227</t>
  </si>
  <si>
    <t>Uređaji, strojevi i oprema za ostale namjene</t>
  </si>
  <si>
    <t>4511</t>
  </si>
  <si>
    <t>Dodatna ulaganja na građevinskim objektima</t>
  </si>
  <si>
    <t>4521</t>
  </si>
  <si>
    <t>Dodatna ulaganja na postrojenjima i opremi</t>
  </si>
  <si>
    <t>*Prijenos viška iz prethodne/ih godine/a 34.900</t>
  </si>
  <si>
    <t>Ostvarenje 01. - 06. 2026.</t>
  </si>
  <si>
    <t>Licence</t>
  </si>
  <si>
    <t>RAZLIKA - VIŠAK/MANJAK</t>
  </si>
  <si>
    <t>Metodološki manjak iz 2025. (izvor 1.1.2.)</t>
  </si>
  <si>
    <t>Realni rezultat razdoblja 1.-6.2026.</t>
  </si>
  <si>
    <t xml:space="preserve">PRIHODI UKUPNO </t>
  </si>
  <si>
    <t xml:space="preserve">RASHODI UKUPNO </t>
  </si>
  <si>
    <t>Nerelaizirani prihodi Gradskog proračuna u 1.-6.2026.</t>
  </si>
  <si>
    <t>OBRAZLOŽENJE OPĆEG I POSEBNOG DIJELA</t>
  </si>
  <si>
    <t>Preneseni višak iz prethodnih godina</t>
  </si>
  <si>
    <t>Rezultat je nastao jer su u prvih šest mjeseci ostvareni veći prihodi iz više izvora, a planirani rashodi po tim izvorima planiraju se ostvariti</t>
  </si>
  <si>
    <t>u drugoj polovici godine.</t>
  </si>
  <si>
    <t>Rashodi financirani općim prihodima i primicima (Izvor 1.1.2.)</t>
  </si>
  <si>
    <t>Financijskog plana za 2026. godinu.</t>
  </si>
  <si>
    <t>U Redovnoj djelatnosti ostvarenje je 53,59% Do većeg ostvarenja od 50% došlo je jer još nije usvojena donesena I. izmjena i dopuna</t>
  </si>
  <si>
    <t>U Programskoj djelatnosti realizacija je  41.17% - troškovi posljednjeg premijernog naslova ove sezone većinom će se knjižiti u srpnju, kada je i premijera.</t>
  </si>
  <si>
    <t>Rashodi financirani pomoćima iz drugih proračuna (Izvor 5.2.1.)</t>
  </si>
  <si>
    <t>U Programskoj djelatnosti realizacija je  17,86% jer će se većina troškova ostvariti koncem godine (Gavelline večeri).</t>
  </si>
  <si>
    <t>Rashodi financirani iz vlastitih prihoda (Izvor 3.1.1.) i prihoda za posebne namjene (Izvor 4.3.1.)</t>
  </si>
  <si>
    <t>U Redovnoj djelatnosti izvor 3.1.1. ostvarenje je 44,92%, a izvor 4.3.1. ostvarenje je 52.53.%</t>
  </si>
  <si>
    <t>U Programskoj djelatnosti izvor 3.1.1. ostvarenje je 127,63%, a izvor 4.3.1. ostvarenje je 41,90%</t>
  </si>
  <si>
    <t>Kod izvora 3.1.1. radi se prije svega o gostovanjima koja su dogovarana nakon izrade plana. Svi povećani troškovi pokriveni su</t>
  </si>
  <si>
    <t>prihodima.</t>
  </si>
  <si>
    <t>a izvor 4.3.1. ostvarenje je 0% - radi je o jednoj nabavi koja će biti realizirana do kraja godine.</t>
  </si>
  <si>
    <t>U Održavanju i opremanju ustanova u kulturi izvor 3.1.1. ostvarenje je 14,46% jer će se većina odraditi tokom ljetne stanke i nakon nje,</t>
  </si>
  <si>
    <t>Ostvarenje 01. - 06. 2026.       u bilanci</t>
  </si>
  <si>
    <t>U Održavanju i opremanju realizacija je 66,25%. Planirana je veća nabava opreme u prvoj polovici godine.</t>
  </si>
  <si>
    <t xml:space="preserve"> - troškovi posljednjeg premijernog naslova ove sezone većinom će se knjižiti u srpnju, kada je i premijera.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</si>
</sst>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3"/>
      <color indexed="8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13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3"/>
      <color theme="1"/>
      <name val="Calibri"/>
      <family val="2"/>
      <charset val="238"/>
      <scheme val="minor"/>
    </font>
    <font>
      <sz val="13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/>
  </cellStyleXfs>
  <cellXfs count="17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/>
    </xf>
    <xf numFmtId="0" fontId="11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1" fillId="0" borderId="3" xfId="0" applyFont="1" applyBorder="1"/>
    <xf numFmtId="3" fontId="6" fillId="2" borderId="3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vertical="center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7" fillId="2" borderId="3" xfId="0" applyFont="1" applyFill="1" applyBorder="1" applyAlignment="1">
      <alignment horizontal="right" vertical="center"/>
    </xf>
    <xf numFmtId="0" fontId="0" fillId="0" borderId="3" xfId="0" applyBorder="1" applyAlignment="1">
      <alignment wrapText="1"/>
    </xf>
    <xf numFmtId="0" fontId="2" fillId="0" borderId="0" xfId="0" quotePrefix="1" applyFont="1" applyAlignment="1">
      <alignment horizontal="center" vertical="center" wrapText="1"/>
    </xf>
    <xf numFmtId="0" fontId="12" fillId="0" borderId="0" xfId="0" applyFont="1"/>
    <xf numFmtId="4" fontId="0" fillId="0" borderId="0" xfId="0" applyNumberFormat="1"/>
    <xf numFmtId="4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1" fillId="0" borderId="5" xfId="0" applyNumberFormat="1" applyFont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4" fontId="6" fillId="4" borderId="3" xfId="0" applyNumberFormat="1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right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4" fontId="2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left"/>
    </xf>
    <xf numFmtId="0" fontId="1" fillId="5" borderId="1" xfId="0" applyFont="1" applyFill="1" applyBorder="1"/>
    <xf numFmtId="0" fontId="1" fillId="5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vertical="center"/>
    </xf>
    <xf numFmtId="0" fontId="1" fillId="6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0" fontId="1" fillId="0" borderId="8" xfId="0" applyFont="1" applyBorder="1" applyAlignment="1">
      <alignment horizontal="left"/>
    </xf>
    <xf numFmtId="0" fontId="1" fillId="0" borderId="8" xfId="0" applyFont="1" applyBorder="1"/>
    <xf numFmtId="0" fontId="0" fillId="0" borderId="8" xfId="0" applyBorder="1" applyAlignment="1">
      <alignment horizontal="left"/>
    </xf>
    <xf numFmtId="0" fontId="0" fillId="0" borderId="8" xfId="0" applyBorder="1"/>
    <xf numFmtId="0" fontId="1" fillId="3" borderId="8" xfId="0" applyFont="1" applyFill="1" applyBorder="1" applyAlignment="1">
      <alignment horizontal="left"/>
    </xf>
    <xf numFmtId="0" fontId="1" fillId="3" borderId="8" xfId="0" applyFont="1" applyFill="1" applyBorder="1"/>
    <xf numFmtId="0" fontId="1" fillId="6" borderId="8" xfId="0" applyFont="1" applyFill="1" applyBorder="1" applyAlignment="1">
      <alignment horizontal="left" vertical="center" wrapText="1"/>
    </xf>
    <xf numFmtId="0" fontId="1" fillId="6" borderId="8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17" fillId="0" borderId="6" xfId="0" quotePrefix="1" applyFont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9" fillId="0" borderId="1" xfId="0" quotePrefix="1" applyFont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3" fontId="22" fillId="0" borderId="3" xfId="0" applyNumberFormat="1" applyFont="1" applyBorder="1" applyAlignment="1">
      <alignment vertical="center"/>
    </xf>
    <xf numFmtId="4" fontId="22" fillId="0" borderId="3" xfId="0" applyNumberFormat="1" applyFont="1" applyBorder="1" applyAlignment="1">
      <alignment vertical="center"/>
    </xf>
    <xf numFmtId="3" fontId="23" fillId="0" borderId="3" xfId="0" applyNumberFormat="1" applyFont="1" applyBorder="1" applyAlignment="1">
      <alignment vertical="center"/>
    </xf>
    <xf numFmtId="4" fontId="23" fillId="0" borderId="3" xfId="0" applyNumberFormat="1" applyFont="1" applyBorder="1" applyAlignment="1">
      <alignment vertical="center"/>
    </xf>
    <xf numFmtId="3" fontId="22" fillId="0" borderId="3" xfId="0" applyNumberFormat="1" applyFont="1" applyBorder="1"/>
    <xf numFmtId="4" fontId="22" fillId="0" borderId="3" xfId="0" applyNumberFormat="1" applyFont="1" applyBorder="1"/>
    <xf numFmtId="2" fontId="23" fillId="0" borderId="3" xfId="0" applyNumberFormat="1" applyFont="1" applyBorder="1" applyAlignment="1">
      <alignment vertical="center"/>
    </xf>
    <xf numFmtId="3" fontId="24" fillId="3" borderId="3" xfId="0" applyNumberFormat="1" applyFont="1" applyFill="1" applyBorder="1" applyAlignment="1">
      <alignment horizontal="right"/>
    </xf>
    <xf numFmtId="4" fontId="24" fillId="3" borderId="3" xfId="0" applyNumberFormat="1" applyFont="1" applyFill="1" applyBorder="1" applyAlignment="1">
      <alignment horizontal="right"/>
    </xf>
    <xf numFmtId="2" fontId="22" fillId="0" borderId="3" xfId="0" applyNumberFormat="1" applyFont="1" applyBorder="1" applyAlignment="1">
      <alignment vertical="center"/>
    </xf>
    <xf numFmtId="2" fontId="23" fillId="3" borderId="3" xfId="0" applyNumberFormat="1" applyFont="1" applyFill="1" applyBorder="1" applyAlignment="1">
      <alignment vertical="center"/>
    </xf>
    <xf numFmtId="2" fontId="0" fillId="0" borderId="3" xfId="0" applyNumberFormat="1" applyFont="1" applyBorder="1" applyAlignment="1">
      <alignment vertical="center"/>
    </xf>
    <xf numFmtId="2" fontId="1" fillId="3" borderId="3" xfId="0" applyNumberFormat="1" applyFont="1" applyFill="1" applyBorder="1" applyAlignment="1">
      <alignment vertical="center"/>
    </xf>
    <xf numFmtId="3" fontId="23" fillId="0" borderId="3" xfId="0" applyNumberFormat="1" applyFont="1" applyBorder="1"/>
    <xf numFmtId="4" fontId="23" fillId="0" borderId="3" xfId="0" applyNumberFormat="1" applyFont="1" applyBorder="1"/>
    <xf numFmtId="3" fontId="24" fillId="0" borderId="4" xfId="0" applyNumberFormat="1" applyFont="1" applyBorder="1" applyAlignment="1">
      <alignment horizontal="right" vertical="center" wrapText="1"/>
    </xf>
    <xf numFmtId="4" fontId="24" fillId="0" borderId="4" xfId="0" applyNumberFormat="1" applyFont="1" applyBorder="1" applyAlignment="1">
      <alignment horizontal="right" vertical="center" wrapText="1"/>
    </xf>
    <xf numFmtId="3" fontId="25" fillId="2" borderId="4" xfId="0" applyNumberFormat="1" applyFont="1" applyFill="1" applyBorder="1" applyAlignment="1">
      <alignment horizontal="right"/>
    </xf>
    <xf numFmtId="4" fontId="25" fillId="2" borderId="4" xfId="0" applyNumberFormat="1" applyFont="1" applyFill="1" applyBorder="1" applyAlignment="1">
      <alignment horizontal="right"/>
    </xf>
    <xf numFmtId="3" fontId="25" fillId="2" borderId="3" xfId="0" applyNumberFormat="1" applyFont="1" applyFill="1" applyBorder="1" applyAlignment="1">
      <alignment horizontal="right"/>
    </xf>
    <xf numFmtId="4" fontId="25" fillId="2" borderId="3" xfId="0" applyNumberFormat="1" applyFont="1" applyFill="1" applyBorder="1" applyAlignment="1">
      <alignment horizontal="right"/>
    </xf>
    <xf numFmtId="3" fontId="24" fillId="2" borderId="4" xfId="0" applyNumberFormat="1" applyFont="1" applyFill="1" applyBorder="1" applyAlignment="1">
      <alignment horizontal="right"/>
    </xf>
    <xf numFmtId="4" fontId="24" fillId="2" borderId="4" xfId="0" applyNumberFormat="1" applyFont="1" applyFill="1" applyBorder="1" applyAlignment="1">
      <alignment horizontal="right"/>
    </xf>
    <xf numFmtId="3" fontId="23" fillId="5" borderId="3" xfId="0" applyNumberFormat="1" applyFont="1" applyFill="1" applyBorder="1"/>
    <xf numFmtId="4" fontId="23" fillId="5" borderId="3" xfId="0" applyNumberFormat="1" applyFont="1" applyFill="1" applyBorder="1"/>
    <xf numFmtId="2" fontId="23" fillId="5" borderId="3" xfId="0" applyNumberFormat="1" applyFont="1" applyFill="1" applyBorder="1"/>
    <xf numFmtId="3" fontId="23" fillId="5" borderId="3" xfId="0" applyNumberFormat="1" applyFont="1" applyFill="1" applyBorder="1" applyAlignment="1">
      <alignment vertical="center"/>
    </xf>
    <xf numFmtId="4" fontId="23" fillId="5" borderId="3" xfId="0" applyNumberFormat="1" applyFont="1" applyFill="1" applyBorder="1" applyAlignment="1">
      <alignment vertical="center"/>
    </xf>
    <xf numFmtId="2" fontId="23" fillId="5" borderId="3" xfId="0" applyNumberFormat="1" applyFont="1" applyFill="1" applyBorder="1" applyAlignment="1">
      <alignment vertical="center"/>
    </xf>
    <xf numFmtId="3" fontId="23" fillId="6" borderId="3" xfId="0" applyNumberFormat="1" applyFont="1" applyFill="1" applyBorder="1" applyAlignment="1">
      <alignment vertical="center"/>
    </xf>
    <xf numFmtId="4" fontId="23" fillId="6" borderId="3" xfId="0" applyNumberFormat="1" applyFont="1" applyFill="1" applyBorder="1" applyAlignment="1">
      <alignment vertical="center"/>
    </xf>
    <xf numFmtId="2" fontId="23" fillId="6" borderId="3" xfId="0" applyNumberFormat="1" applyFont="1" applyFill="1" applyBorder="1" applyAlignment="1">
      <alignment vertical="center"/>
    </xf>
    <xf numFmtId="3" fontId="23" fillId="3" borderId="7" xfId="0" applyNumberFormat="1" applyFont="1" applyFill="1" applyBorder="1"/>
    <xf numFmtId="4" fontId="23" fillId="3" borderId="7" xfId="0" applyNumberFormat="1" applyFont="1" applyFill="1" applyBorder="1"/>
    <xf numFmtId="2" fontId="23" fillId="3" borderId="7" xfId="0" applyNumberFormat="1" applyFont="1" applyFill="1" applyBorder="1"/>
    <xf numFmtId="3" fontId="23" fillId="0" borderId="8" xfId="0" applyNumberFormat="1" applyFont="1" applyBorder="1"/>
    <xf numFmtId="4" fontId="23" fillId="0" borderId="8" xfId="0" applyNumberFormat="1" applyFont="1" applyBorder="1"/>
    <xf numFmtId="2" fontId="23" fillId="0" borderId="8" xfId="0" applyNumberFormat="1" applyFont="1" applyBorder="1"/>
    <xf numFmtId="3" fontId="22" fillId="0" borderId="8" xfId="0" applyNumberFormat="1" applyFont="1" applyBorder="1"/>
    <xf numFmtId="4" fontId="22" fillId="0" borderId="8" xfId="0" applyNumberFormat="1" applyFont="1" applyBorder="1"/>
    <xf numFmtId="2" fontId="26" fillId="0" borderId="8" xfId="0" applyNumberFormat="1" applyFont="1" applyBorder="1"/>
    <xf numFmtId="3" fontId="26" fillId="0" borderId="8" xfId="0" applyNumberFormat="1" applyFont="1" applyBorder="1"/>
    <xf numFmtId="4" fontId="26" fillId="0" borderId="8" xfId="0" applyNumberFormat="1" applyFont="1" applyBorder="1"/>
    <xf numFmtId="3" fontId="27" fillId="0" borderId="8" xfId="0" applyNumberFormat="1" applyFont="1" applyBorder="1"/>
    <xf numFmtId="4" fontId="27" fillId="0" borderId="8" xfId="0" applyNumberFormat="1" applyFont="1" applyBorder="1"/>
    <xf numFmtId="2" fontId="27" fillId="0" borderId="8" xfId="0" applyNumberFormat="1" applyFont="1" applyBorder="1"/>
    <xf numFmtId="3" fontId="27" fillId="3" borderId="8" xfId="0" applyNumberFormat="1" applyFont="1" applyFill="1" applyBorder="1"/>
    <xf numFmtId="4" fontId="27" fillId="3" borderId="8" xfId="0" applyNumberFormat="1" applyFont="1" applyFill="1" applyBorder="1"/>
    <xf numFmtId="2" fontId="27" fillId="3" borderId="8" xfId="0" applyNumberFormat="1" applyFont="1" applyFill="1" applyBorder="1"/>
    <xf numFmtId="3" fontId="27" fillId="6" borderId="8" xfId="0" applyNumberFormat="1" applyFont="1" applyFill="1" applyBorder="1" applyAlignment="1">
      <alignment vertical="center"/>
    </xf>
    <xf numFmtId="4" fontId="27" fillId="6" borderId="8" xfId="0" applyNumberFormat="1" applyFont="1" applyFill="1" applyBorder="1" applyAlignment="1">
      <alignment vertical="center"/>
    </xf>
    <xf numFmtId="2" fontId="27" fillId="6" borderId="8" xfId="0" applyNumberFormat="1" applyFont="1" applyFill="1" applyBorder="1" applyAlignment="1">
      <alignment vertical="center"/>
    </xf>
    <xf numFmtId="2" fontId="26" fillId="3" borderId="8" xfId="0" applyNumberFormat="1" applyFont="1" applyFill="1" applyBorder="1"/>
    <xf numFmtId="0" fontId="6" fillId="0" borderId="0" xfId="0" quotePrefix="1" applyFont="1" applyFill="1" applyBorder="1" applyAlignment="1">
      <alignment horizontal="left"/>
    </xf>
    <xf numFmtId="0" fontId="9" fillId="0" borderId="0" xfId="0" quotePrefix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6" fillId="0" borderId="8" xfId="0" quotePrefix="1" applyFont="1" applyBorder="1" applyAlignment="1">
      <alignment horizontal="left"/>
    </xf>
    <xf numFmtId="0" fontId="6" fillId="2" borderId="8" xfId="0" applyFont="1" applyFill="1" applyBorder="1" applyAlignment="1">
      <alignment horizontal="center"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3" fontId="24" fillId="0" borderId="8" xfId="0" applyNumberFormat="1" applyFont="1" applyBorder="1" applyAlignment="1">
      <alignment horizontal="right"/>
    </xf>
    <xf numFmtId="4" fontId="24" fillId="0" borderId="8" xfId="0" applyNumberFormat="1" applyFont="1" applyBorder="1" applyAlignment="1">
      <alignment horizontal="right"/>
    </xf>
    <xf numFmtId="0" fontId="1" fillId="0" borderId="0" xfId="0" applyFont="1"/>
    <xf numFmtId="4" fontId="1" fillId="0" borderId="0" xfId="0" applyNumberFormat="1" applyFont="1"/>
    <xf numFmtId="0" fontId="28" fillId="0" borderId="0" xfId="0" applyFont="1" applyAlignment="1">
      <alignment horizontal="center"/>
    </xf>
    <xf numFmtId="0" fontId="7" fillId="0" borderId="8" xfId="0" applyFont="1" applyFill="1" applyBorder="1" applyAlignment="1">
      <alignment vertical="center"/>
    </xf>
    <xf numFmtId="3" fontId="24" fillId="0" borderId="8" xfId="0" applyNumberFormat="1" applyFont="1" applyFill="1" applyBorder="1" applyAlignment="1">
      <alignment horizontal="right"/>
    </xf>
    <xf numFmtId="4" fontId="24" fillId="0" borderId="8" xfId="0" applyNumberFormat="1" applyFont="1" applyFill="1" applyBorder="1" applyAlignment="1">
      <alignment horizontal="right"/>
    </xf>
    <xf numFmtId="2" fontId="1" fillId="0" borderId="8" xfId="0" applyNumberFormat="1" applyFont="1" applyFill="1" applyBorder="1" applyAlignment="1">
      <alignment vertical="center"/>
    </xf>
    <xf numFmtId="0" fontId="0" fillId="0" borderId="0" xfId="0" applyFill="1"/>
    <xf numFmtId="3" fontId="24" fillId="0" borderId="0" xfId="0" applyNumberFormat="1" applyFont="1" applyFill="1" applyBorder="1" applyAlignment="1">
      <alignment horizontal="right"/>
    </xf>
    <xf numFmtId="4" fontId="24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vertical="center"/>
    </xf>
    <xf numFmtId="0" fontId="29" fillId="0" borderId="0" xfId="0" applyFont="1" applyAlignment="1">
      <alignment vertical="center" wrapText="1"/>
    </xf>
    <xf numFmtId="3" fontId="25" fillId="0" borderId="3" xfId="0" applyNumberFormat="1" applyFont="1" applyBorder="1" applyAlignment="1">
      <alignment horizontal="right"/>
    </xf>
    <xf numFmtId="4" fontId="25" fillId="0" borderId="3" xfId="0" applyNumberFormat="1" applyFont="1" applyBorder="1" applyAlignment="1">
      <alignment horizontal="right"/>
    </xf>
    <xf numFmtId="0" fontId="9" fillId="0" borderId="3" xfId="0" applyFont="1" applyFill="1" applyBorder="1" applyAlignment="1">
      <alignment horizontal="left" vertical="center" wrapText="1"/>
    </xf>
    <xf numFmtId="3" fontId="23" fillId="0" borderId="3" xfId="0" applyNumberFormat="1" applyFont="1" applyFill="1" applyBorder="1" applyAlignment="1">
      <alignment vertical="center"/>
    </xf>
    <xf numFmtId="4" fontId="23" fillId="0" borderId="3" xfId="0" applyNumberFormat="1" applyFont="1" applyFill="1" applyBorder="1" applyAlignment="1">
      <alignment vertical="center"/>
    </xf>
    <xf numFmtId="2" fontId="23" fillId="0" borderId="3" xfId="0" applyNumberFormat="1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vertical="center" wrapText="1"/>
    </xf>
    <xf numFmtId="3" fontId="22" fillId="0" borderId="3" xfId="0" applyNumberFormat="1" applyFont="1" applyFill="1" applyBorder="1" applyAlignment="1">
      <alignment vertical="center"/>
    </xf>
    <xf numFmtId="4" fontId="22" fillId="0" borderId="3" xfId="0" applyNumberFormat="1" applyFont="1" applyFill="1" applyBorder="1" applyAlignment="1">
      <alignment vertical="center"/>
    </xf>
    <xf numFmtId="2" fontId="22" fillId="0" borderId="3" xfId="0" applyNumberFormat="1" applyFont="1" applyFill="1" applyBorder="1" applyAlignment="1">
      <alignment vertical="center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4"/>
  <sheetViews>
    <sheetView tabSelected="1" topLeftCell="A310" zoomScale="140" zoomScaleNormal="140" workbookViewId="0">
      <selection activeCell="C330" sqref="C330"/>
    </sheetView>
  </sheetViews>
  <sheetFormatPr defaultRowHeight="15" x14ac:dyDescent="0.25"/>
  <cols>
    <col min="3" max="3" width="44.28515625" customWidth="1"/>
    <col min="4" max="4" width="25.28515625" customWidth="1"/>
    <col min="5" max="5" width="25.28515625" style="44" customWidth="1"/>
    <col min="6" max="6" width="25.28515625" style="43" customWidth="1"/>
    <col min="8" max="8" width="10.28515625" bestFit="1" customWidth="1"/>
  </cols>
  <sheetData>
    <row r="1" spans="1:6" s="38" customFormat="1" ht="19.5" x14ac:dyDescent="0.3">
      <c r="A1" s="76" t="s">
        <v>81</v>
      </c>
      <c r="B1" s="76"/>
      <c r="C1" s="76"/>
      <c r="D1" s="76"/>
      <c r="E1" s="76"/>
      <c r="F1" s="76"/>
    </row>
    <row r="2" spans="1:6" ht="9.75" customHeight="1" x14ac:dyDescent="0.25"/>
    <row r="3" spans="1:6" ht="20.25" customHeight="1" x14ac:dyDescent="0.25">
      <c r="A3" s="77" t="s">
        <v>93</v>
      </c>
      <c r="B3" s="77"/>
      <c r="C3" s="77"/>
      <c r="D3" s="77"/>
      <c r="E3" s="77"/>
      <c r="F3" s="77"/>
    </row>
    <row r="4" spans="1:6" ht="9.75" customHeight="1" x14ac:dyDescent="0.25">
      <c r="A4" s="17"/>
      <c r="B4" s="17"/>
      <c r="C4" s="17"/>
      <c r="D4" s="17"/>
      <c r="E4" s="45"/>
      <c r="F4" s="39"/>
    </row>
    <row r="5" spans="1:6" ht="15.75" customHeight="1" x14ac:dyDescent="0.25">
      <c r="A5" s="77" t="s">
        <v>88</v>
      </c>
      <c r="B5" s="77"/>
      <c r="C5" s="77"/>
      <c r="D5" s="77"/>
      <c r="E5" s="163"/>
      <c r="F5" s="163"/>
    </row>
    <row r="6" spans="1:6" ht="12" customHeight="1" x14ac:dyDescent="0.25">
      <c r="A6" s="17"/>
      <c r="B6" s="17"/>
      <c r="C6" s="17"/>
      <c r="D6" s="17"/>
      <c r="E6" s="46"/>
      <c r="F6" s="4"/>
    </row>
    <row r="7" spans="1:6" ht="15.75" x14ac:dyDescent="0.25">
      <c r="A7" s="72" t="s">
        <v>19</v>
      </c>
      <c r="B7" s="78"/>
      <c r="C7" s="78"/>
      <c r="D7" s="78"/>
      <c r="E7" s="78"/>
      <c r="F7" s="78"/>
    </row>
    <row r="8" spans="1:6" ht="12.75" customHeight="1" x14ac:dyDescent="0.25">
      <c r="A8" s="1"/>
      <c r="B8" s="2"/>
      <c r="C8" s="5"/>
      <c r="D8" s="6"/>
      <c r="E8" s="47"/>
      <c r="F8" s="23" t="s">
        <v>25</v>
      </c>
    </row>
    <row r="9" spans="1:6" ht="25.5" x14ac:dyDescent="0.25">
      <c r="A9" s="20"/>
      <c r="B9" s="21"/>
      <c r="C9" s="22"/>
      <c r="D9" s="3" t="s">
        <v>95</v>
      </c>
      <c r="E9" s="48" t="s">
        <v>176</v>
      </c>
      <c r="F9" s="3" t="s">
        <v>94</v>
      </c>
    </row>
    <row r="10" spans="1:6" x14ac:dyDescent="0.25">
      <c r="A10" s="79" t="s">
        <v>0</v>
      </c>
      <c r="B10" s="74"/>
      <c r="C10" s="80"/>
      <c r="D10" s="97">
        <f t="shared" ref="D10:E10" si="0">D11+D12</f>
        <v>5794200</v>
      </c>
      <c r="E10" s="98">
        <f t="shared" si="0"/>
        <v>3084869.88</v>
      </c>
      <c r="F10" s="100">
        <f>E10/D10*100</f>
        <v>53.24065237651444</v>
      </c>
    </row>
    <row r="11" spans="1:6" x14ac:dyDescent="0.25">
      <c r="A11" s="83" t="s">
        <v>26</v>
      </c>
      <c r="B11" s="84"/>
      <c r="C11" s="85"/>
      <c r="D11" s="90">
        <v>5794200</v>
      </c>
      <c r="E11" s="91">
        <v>3084869.88</v>
      </c>
      <c r="F11" s="99">
        <f>E11/D11*100</f>
        <v>53.24065237651444</v>
      </c>
    </row>
    <row r="12" spans="1:6" x14ac:dyDescent="0.25">
      <c r="A12" s="87" t="s">
        <v>27</v>
      </c>
      <c r="B12" s="85"/>
      <c r="C12" s="85"/>
      <c r="D12" s="92"/>
      <c r="E12" s="93"/>
      <c r="F12" s="99"/>
    </row>
    <row r="13" spans="1:6" x14ac:dyDescent="0.25">
      <c r="A13" s="24" t="s">
        <v>1</v>
      </c>
      <c r="B13" s="37"/>
      <c r="C13" s="37"/>
      <c r="D13" s="97">
        <f t="shared" ref="D13:E13" si="1">D14+D15</f>
        <v>5829100</v>
      </c>
      <c r="E13" s="98">
        <f t="shared" si="1"/>
        <v>3036146.67</v>
      </c>
      <c r="F13" s="100">
        <f t="shared" ref="F13:F16" si="2">E13/D13*100</f>
        <v>52.086028203324695</v>
      </c>
    </row>
    <row r="14" spans="1:6" x14ac:dyDescent="0.25">
      <c r="A14" s="88" t="s">
        <v>28</v>
      </c>
      <c r="B14" s="84"/>
      <c r="C14" s="84"/>
      <c r="D14" s="94">
        <v>5743600</v>
      </c>
      <c r="E14" s="95">
        <v>3000533.1</v>
      </c>
      <c r="F14" s="99">
        <f t="shared" si="2"/>
        <v>52.241331220837104</v>
      </c>
    </row>
    <row r="15" spans="1:6" x14ac:dyDescent="0.25">
      <c r="A15" s="87" t="s">
        <v>29</v>
      </c>
      <c r="B15" s="85"/>
      <c r="C15" s="85"/>
      <c r="D15" s="94">
        <v>85500</v>
      </c>
      <c r="E15" s="95">
        <v>35613.57</v>
      </c>
      <c r="F15" s="99">
        <f t="shared" si="2"/>
        <v>41.653298245614032</v>
      </c>
    </row>
    <row r="16" spans="1:6" x14ac:dyDescent="0.25">
      <c r="A16" s="73" t="s">
        <v>45</v>
      </c>
      <c r="B16" s="74"/>
      <c r="C16" s="74"/>
      <c r="D16" s="97">
        <f t="shared" ref="D16:E16" si="3">D10-D13</f>
        <v>-34900</v>
      </c>
      <c r="E16" s="98">
        <f t="shared" si="3"/>
        <v>48723.209999999963</v>
      </c>
      <c r="F16" s="100">
        <f t="shared" si="2"/>
        <v>-139.60805157593111</v>
      </c>
    </row>
    <row r="17" spans="1:6" ht="11.25" customHeight="1" x14ac:dyDescent="0.25">
      <c r="A17" s="86" t="s">
        <v>175</v>
      </c>
      <c r="B17" s="86"/>
      <c r="C17" s="86"/>
      <c r="D17" s="86"/>
      <c r="E17" s="86"/>
      <c r="F17" s="86"/>
    </row>
    <row r="18" spans="1:6" ht="12.75" customHeight="1" x14ac:dyDescent="0.25">
      <c r="A18" s="17"/>
      <c r="B18" s="15"/>
      <c r="C18" s="15"/>
      <c r="D18" s="16"/>
      <c r="E18" s="49"/>
      <c r="F18" s="16"/>
    </row>
    <row r="19" spans="1:6" ht="15.75" x14ac:dyDescent="0.25">
      <c r="A19" s="72" t="s">
        <v>20</v>
      </c>
      <c r="B19" s="78"/>
      <c r="C19" s="78"/>
      <c r="D19" s="78"/>
      <c r="E19" s="78"/>
      <c r="F19" s="78"/>
    </row>
    <row r="20" spans="1:6" ht="10.5" customHeight="1" x14ac:dyDescent="0.25">
      <c r="A20" s="17"/>
      <c r="B20" s="15"/>
      <c r="C20" s="15"/>
      <c r="D20" s="16"/>
      <c r="E20" s="49"/>
      <c r="F20" s="16"/>
    </row>
    <row r="21" spans="1:6" ht="25.5" x14ac:dyDescent="0.25">
      <c r="A21" s="20"/>
      <c r="B21" s="21"/>
      <c r="C21" s="22"/>
      <c r="D21" s="3" t="s">
        <v>95</v>
      </c>
      <c r="E21" s="48" t="s">
        <v>176</v>
      </c>
      <c r="F21" s="3" t="s">
        <v>94</v>
      </c>
    </row>
    <row r="22" spans="1:6" x14ac:dyDescent="0.25">
      <c r="A22" s="87" t="s">
        <v>30</v>
      </c>
      <c r="B22" s="85"/>
      <c r="C22" s="85"/>
      <c r="D22" s="164">
        <v>0</v>
      </c>
      <c r="E22" s="165">
        <v>0</v>
      </c>
      <c r="F22" s="101">
        <v>0</v>
      </c>
    </row>
    <row r="23" spans="1:6" x14ac:dyDescent="0.25">
      <c r="A23" s="87" t="s">
        <v>31</v>
      </c>
      <c r="B23" s="85"/>
      <c r="C23" s="85"/>
      <c r="D23" s="164">
        <v>0</v>
      </c>
      <c r="E23" s="165">
        <v>0</v>
      </c>
      <c r="F23" s="101">
        <v>0</v>
      </c>
    </row>
    <row r="24" spans="1:6" x14ac:dyDescent="0.25">
      <c r="A24" s="73" t="s">
        <v>2</v>
      </c>
      <c r="B24" s="74"/>
      <c r="C24" s="74"/>
      <c r="D24" s="97">
        <f t="shared" ref="D24:E24" si="4">D22-D23</f>
        <v>0</v>
      </c>
      <c r="E24" s="98">
        <f t="shared" si="4"/>
        <v>0</v>
      </c>
      <c r="F24" s="102">
        <v>0</v>
      </c>
    </row>
    <row r="25" spans="1:6" x14ac:dyDescent="0.25">
      <c r="A25" s="73" t="s">
        <v>46</v>
      </c>
      <c r="B25" s="74"/>
      <c r="C25" s="74"/>
      <c r="D25" s="97">
        <f>D16+D24</f>
        <v>-34900</v>
      </c>
      <c r="E25" s="98">
        <f>E16+E24</f>
        <v>48723.209999999963</v>
      </c>
      <c r="F25" s="102">
        <v>0</v>
      </c>
    </row>
    <row r="26" spans="1:6" ht="18" x14ac:dyDescent="0.25">
      <c r="A26" s="42"/>
      <c r="B26" s="15"/>
      <c r="C26" s="15"/>
      <c r="D26" s="16"/>
      <c r="E26" s="49"/>
      <c r="F26" s="16"/>
    </row>
    <row r="27" spans="1:6" ht="16.5" x14ac:dyDescent="0.25">
      <c r="A27" s="77" t="s">
        <v>84</v>
      </c>
      <c r="B27" s="77"/>
      <c r="C27" s="77"/>
      <c r="D27" s="77"/>
      <c r="E27" s="77"/>
      <c r="F27" s="77"/>
    </row>
    <row r="28" spans="1:6" ht="13.5" customHeight="1" x14ac:dyDescent="0.25">
      <c r="A28" s="17"/>
      <c r="B28" s="17"/>
      <c r="C28" s="17"/>
      <c r="D28" s="17"/>
      <c r="E28" s="46"/>
      <c r="F28" s="4"/>
    </row>
    <row r="29" spans="1:6" ht="15.75" x14ac:dyDescent="0.25">
      <c r="A29" s="72" t="s">
        <v>32</v>
      </c>
      <c r="B29" s="72"/>
      <c r="C29" s="72"/>
      <c r="D29" s="72"/>
      <c r="E29" s="72"/>
      <c r="F29" s="72"/>
    </row>
    <row r="30" spans="1:6" ht="12" customHeight="1" x14ac:dyDescent="0.25">
      <c r="A30" s="17"/>
      <c r="B30" s="17"/>
      <c r="C30" s="17"/>
      <c r="D30" s="17"/>
      <c r="E30" s="46"/>
      <c r="F30" s="4"/>
    </row>
    <row r="31" spans="1:6" ht="27" customHeight="1" x14ac:dyDescent="0.25">
      <c r="A31" s="14" t="s">
        <v>4</v>
      </c>
      <c r="B31" s="13" t="s">
        <v>5</v>
      </c>
      <c r="C31" s="13" t="s">
        <v>3</v>
      </c>
      <c r="D31" s="14" t="s">
        <v>95</v>
      </c>
      <c r="E31" s="50" t="s">
        <v>176</v>
      </c>
      <c r="F31" s="14" t="s">
        <v>94</v>
      </c>
    </row>
    <row r="32" spans="1:6" ht="21" customHeight="1" x14ac:dyDescent="0.25">
      <c r="A32" s="26"/>
      <c r="B32" s="26"/>
      <c r="C32" s="28" t="s">
        <v>0</v>
      </c>
      <c r="D32" s="92">
        <f t="shared" ref="D32:E32" si="5">D33+D40</f>
        <v>5829100</v>
      </c>
      <c r="E32" s="93">
        <f t="shared" si="5"/>
        <v>3084869.8800000004</v>
      </c>
      <c r="F32" s="96">
        <f>E32/D32*100</f>
        <v>52.921889828618482</v>
      </c>
    </row>
    <row r="33" spans="1:6" x14ac:dyDescent="0.25">
      <c r="A33" s="7">
        <v>6</v>
      </c>
      <c r="B33" s="7"/>
      <c r="C33" s="7" t="s">
        <v>6</v>
      </c>
      <c r="D33" s="92">
        <f t="shared" ref="D33:E33" si="6">SUM(D34:D39)</f>
        <v>5794200</v>
      </c>
      <c r="E33" s="93">
        <f t="shared" si="6"/>
        <v>3084869.8800000004</v>
      </c>
      <c r="F33" s="96">
        <f t="shared" ref="F33:F41" si="7">E33/D33*100</f>
        <v>53.240652376514454</v>
      </c>
    </row>
    <row r="34" spans="1:6" ht="30" x14ac:dyDescent="0.25">
      <c r="A34" s="7"/>
      <c r="B34" s="31">
        <v>63</v>
      </c>
      <c r="C34" s="32" t="s">
        <v>21</v>
      </c>
      <c r="D34" s="90">
        <v>73500</v>
      </c>
      <c r="E34" s="91">
        <v>34400</v>
      </c>
      <c r="F34" s="99">
        <f t="shared" si="7"/>
        <v>46.802721088435376</v>
      </c>
    </row>
    <row r="35" spans="1:6" x14ac:dyDescent="0.25">
      <c r="A35" s="8"/>
      <c r="B35" s="31">
        <v>64</v>
      </c>
      <c r="C35" s="32" t="s">
        <v>52</v>
      </c>
      <c r="D35" s="90">
        <v>100</v>
      </c>
      <c r="E35" s="91">
        <v>0</v>
      </c>
      <c r="F35" s="99">
        <f t="shared" si="7"/>
        <v>0</v>
      </c>
    </row>
    <row r="36" spans="1:6" ht="45" x14ac:dyDescent="0.25">
      <c r="A36" s="8"/>
      <c r="B36" s="31">
        <v>65</v>
      </c>
      <c r="C36" s="32" t="s">
        <v>53</v>
      </c>
      <c r="D36" s="90">
        <v>216600</v>
      </c>
      <c r="E36" s="91">
        <v>133030.64000000001</v>
      </c>
      <c r="F36" s="99">
        <f t="shared" si="7"/>
        <v>61.417654662973234</v>
      </c>
    </row>
    <row r="37" spans="1:6" ht="45" x14ac:dyDescent="0.25">
      <c r="A37" s="10"/>
      <c r="B37" s="31">
        <v>66</v>
      </c>
      <c r="C37" s="32" t="s">
        <v>54</v>
      </c>
      <c r="D37" s="90">
        <v>105700</v>
      </c>
      <c r="E37" s="91">
        <f>58654.77+3000</f>
        <v>61654.77</v>
      </c>
      <c r="F37" s="99">
        <f t="shared" si="7"/>
        <v>58.329962157048243</v>
      </c>
    </row>
    <row r="38" spans="1:6" ht="30" x14ac:dyDescent="0.25">
      <c r="A38" s="10"/>
      <c r="B38" s="31">
        <v>67</v>
      </c>
      <c r="C38" s="32" t="s">
        <v>22</v>
      </c>
      <c r="D38" s="90">
        <v>5398300</v>
      </c>
      <c r="E38" s="91">
        <v>2855784.47</v>
      </c>
      <c r="F38" s="99">
        <f t="shared" si="7"/>
        <v>52.901551784821152</v>
      </c>
    </row>
    <row r="39" spans="1:6" x14ac:dyDescent="0.25">
      <c r="A39" s="11"/>
      <c r="B39" s="31">
        <v>68</v>
      </c>
      <c r="C39" s="32" t="s">
        <v>55</v>
      </c>
      <c r="D39" s="90">
        <v>0</v>
      </c>
      <c r="E39" s="91">
        <v>0</v>
      </c>
      <c r="F39" s="99">
        <v>0</v>
      </c>
    </row>
    <row r="40" spans="1:6" x14ac:dyDescent="0.25">
      <c r="A40" s="166">
        <v>9</v>
      </c>
      <c r="B40" s="166"/>
      <c r="C40" s="166" t="s">
        <v>91</v>
      </c>
      <c r="D40" s="167">
        <f t="shared" ref="D40:E40" si="8">SUM(D41)</f>
        <v>34900</v>
      </c>
      <c r="E40" s="168">
        <f t="shared" si="8"/>
        <v>0</v>
      </c>
      <c r="F40" s="169">
        <f t="shared" si="7"/>
        <v>0</v>
      </c>
    </row>
    <row r="41" spans="1:6" x14ac:dyDescent="0.25">
      <c r="A41" s="166"/>
      <c r="B41" s="170">
        <v>92</v>
      </c>
      <c r="C41" s="171" t="s">
        <v>92</v>
      </c>
      <c r="D41" s="172">
        <v>34900</v>
      </c>
      <c r="E41" s="173">
        <v>0</v>
      </c>
      <c r="F41" s="174">
        <f t="shared" si="7"/>
        <v>0</v>
      </c>
    </row>
    <row r="43" spans="1:6" ht="15.75" x14ac:dyDescent="0.25">
      <c r="A43" s="72" t="s">
        <v>33</v>
      </c>
      <c r="B43" s="72"/>
      <c r="C43" s="72"/>
      <c r="D43" s="72"/>
      <c r="E43" s="72"/>
      <c r="F43" s="72"/>
    </row>
    <row r="44" spans="1:6" ht="16.5" customHeight="1" x14ac:dyDescent="0.25">
      <c r="A44" s="17"/>
      <c r="B44" s="17"/>
      <c r="C44" s="17"/>
      <c r="D44" s="17"/>
      <c r="E44" s="46"/>
      <c r="F44" s="4"/>
    </row>
    <row r="45" spans="1:6" ht="26.25" customHeight="1" x14ac:dyDescent="0.25">
      <c r="A45" s="14" t="s">
        <v>4</v>
      </c>
      <c r="B45" s="13" t="s">
        <v>5</v>
      </c>
      <c r="C45" s="13" t="s">
        <v>7</v>
      </c>
      <c r="D45" s="14" t="s">
        <v>95</v>
      </c>
      <c r="E45" s="50" t="s">
        <v>176</v>
      </c>
      <c r="F45" s="14" t="s">
        <v>94</v>
      </c>
    </row>
    <row r="46" spans="1:6" ht="18" customHeight="1" x14ac:dyDescent="0.25">
      <c r="A46" s="26"/>
      <c r="B46" s="26"/>
      <c r="C46" s="28" t="s">
        <v>1</v>
      </c>
      <c r="D46" s="103">
        <f t="shared" ref="D46:E46" si="9">D47+D53</f>
        <v>5829100</v>
      </c>
      <c r="E46" s="104">
        <f t="shared" si="9"/>
        <v>3036146.67</v>
      </c>
      <c r="F46" s="96">
        <f t="shared" ref="F46:F56" si="10">E46/D46*100</f>
        <v>52.086028203324695</v>
      </c>
    </row>
    <row r="47" spans="1:6" x14ac:dyDescent="0.25">
      <c r="A47" s="7">
        <v>3</v>
      </c>
      <c r="B47" s="7"/>
      <c r="C47" s="7" t="s">
        <v>8</v>
      </c>
      <c r="D47" s="103">
        <f t="shared" ref="D47:E47" si="11">SUM(D48:D52)</f>
        <v>5743600</v>
      </c>
      <c r="E47" s="104">
        <f t="shared" si="11"/>
        <v>3000533.1</v>
      </c>
      <c r="F47" s="96">
        <f t="shared" si="10"/>
        <v>52.241331220837104</v>
      </c>
    </row>
    <row r="48" spans="1:6" x14ac:dyDescent="0.25">
      <c r="A48" s="7"/>
      <c r="B48" s="30">
        <v>31</v>
      </c>
      <c r="C48" s="30" t="s">
        <v>9</v>
      </c>
      <c r="D48" s="94">
        <v>4630200</v>
      </c>
      <c r="E48" s="95">
        <v>2508485.83</v>
      </c>
      <c r="F48" s="99">
        <f t="shared" si="10"/>
        <v>54.176619368493803</v>
      </c>
    </row>
    <row r="49" spans="1:6" x14ac:dyDescent="0.25">
      <c r="A49" s="8"/>
      <c r="B49" s="30">
        <v>32</v>
      </c>
      <c r="C49" s="30" t="s">
        <v>16</v>
      </c>
      <c r="D49" s="94">
        <v>1092300</v>
      </c>
      <c r="E49" s="95">
        <v>477287.08</v>
      </c>
      <c r="F49" s="99">
        <f t="shared" si="10"/>
        <v>43.695603771857549</v>
      </c>
    </row>
    <row r="50" spans="1:6" x14ac:dyDescent="0.25">
      <c r="A50" s="8"/>
      <c r="B50" s="30">
        <v>34</v>
      </c>
      <c r="C50" s="30" t="s">
        <v>57</v>
      </c>
      <c r="D50" s="94">
        <v>21100</v>
      </c>
      <c r="E50" s="95">
        <v>14760.19</v>
      </c>
      <c r="F50" s="99">
        <f t="shared" si="10"/>
        <v>69.953507109004747</v>
      </c>
    </row>
    <row r="51" spans="1:6" x14ac:dyDescent="0.25">
      <c r="A51" s="8"/>
      <c r="B51" s="30">
        <v>36</v>
      </c>
      <c r="C51" s="30" t="s">
        <v>82</v>
      </c>
      <c r="D51" s="94">
        <v>0</v>
      </c>
      <c r="E51" s="95">
        <v>0</v>
      </c>
      <c r="F51" s="99">
        <v>0</v>
      </c>
    </row>
    <row r="52" spans="1:6" ht="19.5" customHeight="1" x14ac:dyDescent="0.25">
      <c r="A52" s="8"/>
      <c r="B52" s="30">
        <v>38</v>
      </c>
      <c r="C52" s="30" t="s">
        <v>83</v>
      </c>
      <c r="D52" s="94">
        <v>0</v>
      </c>
      <c r="E52" s="95">
        <v>0</v>
      </c>
      <c r="F52" s="99">
        <v>0</v>
      </c>
    </row>
    <row r="53" spans="1:6" ht="17.25" customHeight="1" x14ac:dyDescent="0.25">
      <c r="A53" s="10">
        <v>4</v>
      </c>
      <c r="B53" s="10"/>
      <c r="C53" s="18" t="s">
        <v>10</v>
      </c>
      <c r="D53" s="104">
        <f t="shared" ref="D53:E53" si="12">SUM(D54:D56)</f>
        <v>85500</v>
      </c>
      <c r="E53" s="104">
        <f t="shared" si="12"/>
        <v>35613.57</v>
      </c>
      <c r="F53" s="96">
        <f t="shared" si="10"/>
        <v>41.653298245614032</v>
      </c>
    </row>
    <row r="54" spans="1:6" ht="25.5" x14ac:dyDescent="0.25">
      <c r="A54" s="10"/>
      <c r="B54" s="40">
        <v>41</v>
      </c>
      <c r="C54" s="19" t="s">
        <v>85</v>
      </c>
      <c r="D54" s="94">
        <v>5000</v>
      </c>
      <c r="E54" s="95">
        <v>4866.5</v>
      </c>
      <c r="F54" s="99">
        <f t="shared" si="10"/>
        <v>97.330000000000013</v>
      </c>
    </row>
    <row r="55" spans="1:6" ht="30" x14ac:dyDescent="0.25">
      <c r="A55" s="10"/>
      <c r="B55" s="30">
        <v>42</v>
      </c>
      <c r="C55" s="41" t="s">
        <v>23</v>
      </c>
      <c r="D55" s="94">
        <v>70500</v>
      </c>
      <c r="E55" s="95">
        <v>30747.07</v>
      </c>
      <c r="F55" s="99">
        <f t="shared" si="10"/>
        <v>43.612865248226953</v>
      </c>
    </row>
    <row r="56" spans="1:6" ht="30" x14ac:dyDescent="0.25">
      <c r="A56" s="11"/>
      <c r="B56" s="30">
        <v>45</v>
      </c>
      <c r="C56" s="41" t="s">
        <v>58</v>
      </c>
      <c r="D56" s="94">
        <v>10000</v>
      </c>
      <c r="E56" s="95">
        <v>0</v>
      </c>
      <c r="F56" s="99">
        <f t="shared" si="10"/>
        <v>0</v>
      </c>
    </row>
    <row r="57" spans="1:6" ht="18" customHeight="1" x14ac:dyDescent="0.25">
      <c r="D57" s="17"/>
      <c r="E57" s="46"/>
      <c r="F57" s="4"/>
    </row>
    <row r="58" spans="1:6" ht="18" customHeight="1" x14ac:dyDescent="0.25">
      <c r="D58" s="17"/>
      <c r="E58" s="46"/>
      <c r="F58" s="4"/>
    </row>
    <row r="59" spans="1:6" ht="18" x14ac:dyDescent="0.25">
      <c r="B59" s="89" t="s">
        <v>86</v>
      </c>
      <c r="C59" s="89"/>
      <c r="D59" s="89"/>
      <c r="E59" s="89"/>
      <c r="F59" s="89"/>
    </row>
    <row r="60" spans="1:6" ht="15" customHeight="1" x14ac:dyDescent="0.25">
      <c r="C60" s="17"/>
      <c r="D60" s="17"/>
      <c r="E60" s="46"/>
      <c r="F60" s="4"/>
    </row>
    <row r="61" spans="1:6" ht="15.75" x14ac:dyDescent="0.25">
      <c r="C61" s="72" t="s">
        <v>34</v>
      </c>
      <c r="D61" s="72"/>
      <c r="E61" s="72"/>
      <c r="F61" s="72"/>
    </row>
    <row r="62" spans="1:6" ht="15" customHeight="1" x14ac:dyDescent="0.25">
      <c r="C62" s="17"/>
      <c r="D62" s="17"/>
      <c r="E62" s="46"/>
      <c r="F62" s="4"/>
    </row>
    <row r="63" spans="1:6" ht="25.5" x14ac:dyDescent="0.25">
      <c r="B63" s="14" t="s">
        <v>78</v>
      </c>
      <c r="C63" s="14" t="s">
        <v>24</v>
      </c>
      <c r="D63" s="14" t="s">
        <v>95</v>
      </c>
      <c r="E63" s="50" t="s">
        <v>176</v>
      </c>
      <c r="F63" s="14" t="s">
        <v>94</v>
      </c>
    </row>
    <row r="64" spans="1:6" x14ac:dyDescent="0.25">
      <c r="B64" s="35"/>
      <c r="C64" s="28" t="s">
        <v>0</v>
      </c>
      <c r="D64" s="103">
        <f>D65+D67+D69+D71+D74</f>
        <v>5829100</v>
      </c>
      <c r="E64" s="104">
        <f>E65+E67+E69+E71+E74</f>
        <v>3084869.8800000004</v>
      </c>
      <c r="F64" s="96">
        <f t="shared" ref="F64:F72" si="13">E64/D64*100</f>
        <v>52.921889828618482</v>
      </c>
    </row>
    <row r="65" spans="2:8" x14ac:dyDescent="0.25">
      <c r="B65" s="35" t="s">
        <v>59</v>
      </c>
      <c r="C65" s="35" t="s">
        <v>60</v>
      </c>
      <c r="D65" s="103">
        <f t="shared" ref="D65:E65" si="14">SUM(D66)</f>
        <v>5398300</v>
      </c>
      <c r="E65" s="104">
        <f t="shared" si="14"/>
        <v>2855784.47</v>
      </c>
      <c r="F65" s="96">
        <f t="shared" si="13"/>
        <v>52.901551784821152</v>
      </c>
    </row>
    <row r="66" spans="2:8" x14ac:dyDescent="0.25">
      <c r="B66" s="30" t="s">
        <v>61</v>
      </c>
      <c r="C66" s="30" t="s">
        <v>60</v>
      </c>
      <c r="D66" s="94">
        <v>5398300</v>
      </c>
      <c r="E66" s="95">
        <v>2855784.47</v>
      </c>
      <c r="F66" s="99">
        <f t="shared" si="13"/>
        <v>52.901551784821152</v>
      </c>
    </row>
    <row r="67" spans="2:8" x14ac:dyDescent="0.25">
      <c r="B67" s="35" t="s">
        <v>62</v>
      </c>
      <c r="C67" s="35" t="s">
        <v>63</v>
      </c>
      <c r="D67" s="103">
        <f t="shared" ref="D67:E67" si="15">SUM(D68)</f>
        <v>105800</v>
      </c>
      <c r="E67" s="104">
        <f t="shared" si="15"/>
        <v>57795.44</v>
      </c>
      <c r="F67" s="96">
        <f t="shared" si="13"/>
        <v>54.627069943289229</v>
      </c>
    </row>
    <row r="68" spans="2:8" x14ac:dyDescent="0.25">
      <c r="B68" s="30" t="s">
        <v>64</v>
      </c>
      <c r="C68" s="30" t="s">
        <v>63</v>
      </c>
      <c r="D68" s="94">
        <v>105800</v>
      </c>
      <c r="E68" s="95">
        <v>57795.44</v>
      </c>
      <c r="F68" s="99">
        <f t="shared" si="13"/>
        <v>54.627069943289229</v>
      </c>
      <c r="H68" s="44"/>
    </row>
    <row r="69" spans="2:8" x14ac:dyDescent="0.25">
      <c r="B69" s="35" t="s">
        <v>65</v>
      </c>
      <c r="C69" s="35" t="s">
        <v>66</v>
      </c>
      <c r="D69" s="103">
        <f t="shared" ref="D69:E69" si="16">SUM(D70)</f>
        <v>251500</v>
      </c>
      <c r="E69" s="104">
        <f t="shared" si="16"/>
        <v>133889.97</v>
      </c>
      <c r="F69" s="96">
        <f t="shared" si="13"/>
        <v>53.23656858846919</v>
      </c>
    </row>
    <row r="70" spans="2:8" x14ac:dyDescent="0.25">
      <c r="B70" s="30" t="s">
        <v>67</v>
      </c>
      <c r="C70" s="30" t="s">
        <v>68</v>
      </c>
      <c r="D70" s="94">
        <v>251500</v>
      </c>
      <c r="E70" s="95">
        <v>133889.97</v>
      </c>
      <c r="F70" s="99">
        <f t="shared" si="13"/>
        <v>53.23656858846919</v>
      </c>
    </row>
    <row r="71" spans="2:8" x14ac:dyDescent="0.25">
      <c r="B71" s="35" t="s">
        <v>69</v>
      </c>
      <c r="C71" s="35" t="s">
        <v>70</v>
      </c>
      <c r="D71" s="103">
        <f t="shared" ref="D71:E71" si="17">SUM(D72:D73)</f>
        <v>73500</v>
      </c>
      <c r="E71" s="104">
        <f t="shared" si="17"/>
        <v>34400</v>
      </c>
      <c r="F71" s="96">
        <f t="shared" si="13"/>
        <v>46.802721088435376</v>
      </c>
    </row>
    <row r="72" spans="2:8" x14ac:dyDescent="0.25">
      <c r="B72" s="30" t="s">
        <v>71</v>
      </c>
      <c r="C72" s="30" t="s">
        <v>72</v>
      </c>
      <c r="D72" s="94">
        <v>73500</v>
      </c>
      <c r="E72" s="95">
        <v>34400</v>
      </c>
      <c r="F72" s="99">
        <f t="shared" si="13"/>
        <v>46.802721088435376</v>
      </c>
    </row>
    <row r="73" spans="2:8" x14ac:dyDescent="0.25">
      <c r="B73" s="30" t="s">
        <v>73</v>
      </c>
      <c r="C73" s="30" t="s">
        <v>74</v>
      </c>
      <c r="D73" s="94">
        <v>0</v>
      </c>
      <c r="E73" s="95">
        <v>0</v>
      </c>
      <c r="F73" s="99">
        <v>0</v>
      </c>
    </row>
    <row r="74" spans="2:8" x14ac:dyDescent="0.25">
      <c r="B74" s="35" t="s">
        <v>75</v>
      </c>
      <c r="C74" s="35" t="s">
        <v>76</v>
      </c>
      <c r="D74" s="103">
        <f t="shared" ref="D74:E74" si="18">SUM(D75)</f>
        <v>0</v>
      </c>
      <c r="E74" s="104">
        <f t="shared" si="18"/>
        <v>3000</v>
      </c>
      <c r="F74" s="96">
        <v>0</v>
      </c>
    </row>
    <row r="75" spans="2:8" x14ac:dyDescent="0.25">
      <c r="B75" s="30" t="s">
        <v>77</v>
      </c>
      <c r="C75" s="30" t="s">
        <v>76</v>
      </c>
      <c r="D75" s="94">
        <v>0</v>
      </c>
      <c r="E75" s="95">
        <v>3000</v>
      </c>
      <c r="F75" s="99">
        <v>0</v>
      </c>
    </row>
    <row r="77" spans="2:8" ht="15.75" x14ac:dyDescent="0.25">
      <c r="C77" s="72" t="s">
        <v>35</v>
      </c>
      <c r="D77" s="72"/>
      <c r="E77" s="72"/>
      <c r="F77" s="72"/>
    </row>
    <row r="78" spans="2:8" ht="14.25" customHeight="1" x14ac:dyDescent="0.25">
      <c r="C78" s="17"/>
      <c r="D78" s="17"/>
      <c r="E78" s="46"/>
      <c r="F78" s="4"/>
    </row>
    <row r="79" spans="2:8" ht="25.5" x14ac:dyDescent="0.25">
      <c r="B79" s="14" t="s">
        <v>78</v>
      </c>
      <c r="C79" s="14" t="s">
        <v>24</v>
      </c>
      <c r="D79" s="14" t="s">
        <v>95</v>
      </c>
      <c r="E79" s="50" t="s">
        <v>176</v>
      </c>
      <c r="F79" s="14" t="s">
        <v>94</v>
      </c>
    </row>
    <row r="80" spans="2:8" x14ac:dyDescent="0.25">
      <c r="B80" s="35"/>
      <c r="C80" s="28" t="s">
        <v>1</v>
      </c>
      <c r="D80" s="103">
        <f t="shared" ref="D80:E80" si="19">D81+D83+D85+D87+D90</f>
        <v>5829100</v>
      </c>
      <c r="E80" s="104">
        <f t="shared" si="19"/>
        <v>3036146.67</v>
      </c>
      <c r="F80" s="96">
        <f t="shared" ref="F80:F88" si="20">E80/D80*100</f>
        <v>52.086028203324695</v>
      </c>
    </row>
    <row r="81" spans="2:6" x14ac:dyDescent="0.25">
      <c r="B81" s="35" t="s">
        <v>59</v>
      </c>
      <c r="C81" s="35" t="s">
        <v>60</v>
      </c>
      <c r="D81" s="103">
        <f t="shared" ref="D81:E81" si="21">SUM(D82)</f>
        <v>5398300</v>
      </c>
      <c r="E81" s="104">
        <f t="shared" si="21"/>
        <v>2855784.47</v>
      </c>
      <c r="F81" s="96">
        <f t="shared" si="20"/>
        <v>52.901551784821152</v>
      </c>
    </row>
    <row r="82" spans="2:6" x14ac:dyDescent="0.25">
      <c r="B82" s="30" t="s">
        <v>61</v>
      </c>
      <c r="C82" s="30" t="s">
        <v>60</v>
      </c>
      <c r="D82" s="94">
        <v>5398300</v>
      </c>
      <c r="E82" s="95">
        <v>2855784.47</v>
      </c>
      <c r="F82" s="99">
        <f t="shared" si="20"/>
        <v>52.901551784821152</v>
      </c>
    </row>
    <row r="83" spans="2:6" x14ac:dyDescent="0.25">
      <c r="B83" s="35" t="s">
        <v>62</v>
      </c>
      <c r="C83" s="35" t="s">
        <v>63</v>
      </c>
      <c r="D83" s="103">
        <f t="shared" ref="D83:E83" si="22">SUM(D84)</f>
        <v>105800</v>
      </c>
      <c r="E83" s="104">
        <f t="shared" si="22"/>
        <v>69250.69</v>
      </c>
      <c r="F83" s="96">
        <f t="shared" si="20"/>
        <v>65.454338374291126</v>
      </c>
    </row>
    <row r="84" spans="2:6" x14ac:dyDescent="0.25">
      <c r="B84" s="30" t="s">
        <v>64</v>
      </c>
      <c r="C84" s="30" t="s">
        <v>63</v>
      </c>
      <c r="D84" s="94">
        <v>105800</v>
      </c>
      <c r="E84" s="95">
        <v>69250.69</v>
      </c>
      <c r="F84" s="99">
        <f t="shared" si="20"/>
        <v>65.454338374291126</v>
      </c>
    </row>
    <row r="85" spans="2:6" x14ac:dyDescent="0.25">
      <c r="B85" s="35" t="s">
        <v>65</v>
      </c>
      <c r="C85" s="35" t="s">
        <v>66</v>
      </c>
      <c r="D85" s="103">
        <f t="shared" ref="D85:E85" si="23">SUM(D86)</f>
        <v>251500</v>
      </c>
      <c r="E85" s="104">
        <f t="shared" si="23"/>
        <v>97986.51</v>
      </c>
      <c r="F85" s="96">
        <f t="shared" si="20"/>
        <v>38.960838966202779</v>
      </c>
    </row>
    <row r="86" spans="2:6" x14ac:dyDescent="0.25">
      <c r="B86" s="30" t="s">
        <v>67</v>
      </c>
      <c r="C86" s="30" t="s">
        <v>68</v>
      </c>
      <c r="D86" s="94">
        <v>251500</v>
      </c>
      <c r="E86" s="95">
        <v>97986.51</v>
      </c>
      <c r="F86" s="99">
        <f t="shared" si="20"/>
        <v>38.960838966202779</v>
      </c>
    </row>
    <row r="87" spans="2:6" x14ac:dyDescent="0.25">
      <c r="B87" s="35" t="s">
        <v>69</v>
      </c>
      <c r="C87" s="35" t="s">
        <v>70</v>
      </c>
      <c r="D87" s="103">
        <f t="shared" ref="D87:E87" si="24">SUM(D88:D89)</f>
        <v>73500</v>
      </c>
      <c r="E87" s="104">
        <f t="shared" si="24"/>
        <v>13125</v>
      </c>
      <c r="F87" s="96">
        <f t="shared" si="20"/>
        <v>17.857142857142858</v>
      </c>
    </row>
    <row r="88" spans="2:6" x14ac:dyDescent="0.25">
      <c r="B88" s="30" t="s">
        <v>71</v>
      </c>
      <c r="C88" s="30" t="s">
        <v>72</v>
      </c>
      <c r="D88" s="94">
        <v>73500</v>
      </c>
      <c r="E88" s="95">
        <v>13125</v>
      </c>
      <c r="F88" s="99">
        <f t="shared" si="20"/>
        <v>17.857142857142858</v>
      </c>
    </row>
    <row r="89" spans="2:6" x14ac:dyDescent="0.25">
      <c r="B89" s="30" t="s">
        <v>73</v>
      </c>
      <c r="C89" s="30" t="s">
        <v>74</v>
      </c>
      <c r="D89" s="94">
        <v>0</v>
      </c>
      <c r="E89" s="95">
        <v>0</v>
      </c>
      <c r="F89" s="99">
        <v>0</v>
      </c>
    </row>
    <row r="90" spans="2:6" x14ac:dyDescent="0.25">
      <c r="B90" s="35" t="s">
        <v>75</v>
      </c>
      <c r="C90" s="35" t="s">
        <v>76</v>
      </c>
      <c r="D90" s="103">
        <f t="shared" ref="D90:E90" si="25">SUM(D91)</f>
        <v>0</v>
      </c>
      <c r="E90" s="104">
        <f t="shared" si="25"/>
        <v>0</v>
      </c>
      <c r="F90" s="96">
        <v>0</v>
      </c>
    </row>
    <row r="91" spans="2:6" x14ac:dyDescent="0.25">
      <c r="B91" s="30" t="s">
        <v>77</v>
      </c>
      <c r="C91" s="30" t="s">
        <v>76</v>
      </c>
      <c r="D91" s="94">
        <v>0</v>
      </c>
      <c r="E91" s="95">
        <v>0</v>
      </c>
      <c r="F91" s="99">
        <v>0</v>
      </c>
    </row>
    <row r="92" spans="2:6" ht="14.25" customHeight="1" x14ac:dyDescent="0.25">
      <c r="C92" s="17"/>
      <c r="D92" s="17"/>
      <c r="E92" s="46"/>
      <c r="F92" s="4"/>
    </row>
    <row r="93" spans="2:6" ht="18.75" x14ac:dyDescent="0.25">
      <c r="C93" s="71" t="s">
        <v>87</v>
      </c>
      <c r="D93" s="75"/>
      <c r="E93" s="75"/>
      <c r="F93" s="75"/>
    </row>
    <row r="94" spans="2:6" ht="14.25" customHeight="1" x14ac:dyDescent="0.25">
      <c r="C94" s="17"/>
      <c r="D94" s="17"/>
      <c r="E94" s="46"/>
      <c r="F94" s="4"/>
    </row>
    <row r="95" spans="2:6" ht="25.5" x14ac:dyDescent="0.25">
      <c r="C95" s="14" t="s">
        <v>36</v>
      </c>
      <c r="D95" s="14" t="s">
        <v>95</v>
      </c>
      <c r="E95" s="50" t="s">
        <v>176</v>
      </c>
      <c r="F95" s="14" t="s">
        <v>94</v>
      </c>
    </row>
    <row r="96" spans="2:6" x14ac:dyDescent="0.25">
      <c r="C96" s="7" t="s">
        <v>11</v>
      </c>
      <c r="D96" s="36"/>
      <c r="E96" s="51"/>
      <c r="F96" s="36"/>
    </row>
    <row r="97" spans="1:6" x14ac:dyDescent="0.25">
      <c r="C97" s="7" t="s">
        <v>79</v>
      </c>
      <c r="D97" s="103">
        <f t="shared" ref="D97:E97" si="26">D98</f>
        <v>5829100</v>
      </c>
      <c r="E97" s="104">
        <f t="shared" si="26"/>
        <v>3036146.67</v>
      </c>
      <c r="F97" s="96">
        <f t="shared" ref="F97:F98" si="27">E97/D97*100</f>
        <v>52.086028203324695</v>
      </c>
    </row>
    <row r="98" spans="1:6" x14ac:dyDescent="0.25">
      <c r="C98" s="33" t="s">
        <v>80</v>
      </c>
      <c r="D98" s="94">
        <v>5829100</v>
      </c>
      <c r="E98" s="95">
        <v>3036146.67</v>
      </c>
      <c r="F98" s="99">
        <f t="shared" si="27"/>
        <v>52.086028203324695</v>
      </c>
    </row>
    <row r="99" spans="1:6" ht="16.5" customHeight="1" x14ac:dyDescent="0.25">
      <c r="A99" s="17"/>
      <c r="B99" s="17"/>
      <c r="C99" s="17"/>
      <c r="D99" s="17"/>
      <c r="E99" s="46"/>
      <c r="F99" s="4"/>
    </row>
    <row r="100" spans="1:6" ht="18" x14ac:dyDescent="0.25">
      <c r="A100" s="71" t="s">
        <v>90</v>
      </c>
      <c r="B100" s="71"/>
      <c r="C100" s="71"/>
      <c r="D100" s="71"/>
      <c r="E100" s="71"/>
      <c r="F100" s="71"/>
    </row>
    <row r="101" spans="1:6" ht="15" customHeight="1" x14ac:dyDescent="0.25">
      <c r="A101" s="17"/>
      <c r="B101" s="17"/>
      <c r="C101" s="17"/>
      <c r="D101" s="17"/>
      <c r="E101" s="46"/>
      <c r="F101" s="4"/>
    </row>
    <row r="102" spans="1:6" ht="25.5" x14ac:dyDescent="0.25">
      <c r="A102" s="14" t="s">
        <v>4</v>
      </c>
      <c r="B102" s="13" t="s">
        <v>5</v>
      </c>
      <c r="C102" s="13" t="s">
        <v>24</v>
      </c>
      <c r="D102" s="14" t="s">
        <v>95</v>
      </c>
      <c r="E102" s="50" t="s">
        <v>176</v>
      </c>
      <c r="F102" s="14" t="s">
        <v>94</v>
      </c>
    </row>
    <row r="103" spans="1:6" x14ac:dyDescent="0.25">
      <c r="A103" s="26"/>
      <c r="B103" s="27"/>
      <c r="C103" s="25" t="s">
        <v>41</v>
      </c>
      <c r="D103" s="105">
        <f t="shared" ref="D103:E103" si="28">D104</f>
        <v>0</v>
      </c>
      <c r="E103" s="106">
        <f t="shared" si="28"/>
        <v>0</v>
      </c>
      <c r="F103" s="96">
        <v>0</v>
      </c>
    </row>
    <row r="104" spans="1:6" s="152" customFormat="1" ht="18.75" customHeight="1" x14ac:dyDescent="0.25">
      <c r="A104" s="7">
        <v>8</v>
      </c>
      <c r="B104" s="7"/>
      <c r="C104" s="7" t="s">
        <v>12</v>
      </c>
      <c r="D104" s="111">
        <f>SUM(D105)</f>
        <v>0</v>
      </c>
      <c r="E104" s="112">
        <f>SUM(E105)</f>
        <v>0</v>
      </c>
      <c r="F104" s="96">
        <v>0</v>
      </c>
    </row>
    <row r="105" spans="1:6" x14ac:dyDescent="0.25">
      <c r="A105" s="7"/>
      <c r="B105" s="11">
        <v>84</v>
      </c>
      <c r="C105" s="11" t="s">
        <v>17</v>
      </c>
      <c r="D105" s="107">
        <v>0</v>
      </c>
      <c r="E105" s="108">
        <v>0</v>
      </c>
      <c r="F105" s="99">
        <v>0</v>
      </c>
    </row>
    <row r="106" spans="1:6" ht="11.25" customHeight="1" x14ac:dyDescent="0.25">
      <c r="A106" s="7"/>
      <c r="B106" s="11"/>
      <c r="C106" s="29"/>
      <c r="D106" s="109"/>
      <c r="E106" s="110"/>
      <c r="F106" s="99"/>
    </row>
    <row r="107" spans="1:6" x14ac:dyDescent="0.25">
      <c r="A107" s="7"/>
      <c r="B107" s="11"/>
      <c r="C107" s="25" t="s">
        <v>44</v>
      </c>
      <c r="D107" s="111">
        <f t="shared" ref="D107:E107" si="29">D108</f>
        <v>0</v>
      </c>
      <c r="E107" s="112">
        <f t="shared" si="29"/>
        <v>0</v>
      </c>
      <c r="F107" s="96">
        <v>0</v>
      </c>
    </row>
    <row r="108" spans="1:6" ht="15" customHeight="1" x14ac:dyDescent="0.25">
      <c r="A108" s="10">
        <v>5</v>
      </c>
      <c r="B108" s="10"/>
      <c r="C108" s="18" t="s">
        <v>13</v>
      </c>
      <c r="D108" s="111">
        <f t="shared" ref="D108:E108" si="30">SUM(D109)</f>
        <v>0</v>
      </c>
      <c r="E108" s="112">
        <f t="shared" si="30"/>
        <v>0</v>
      </c>
      <c r="F108" s="96">
        <v>0</v>
      </c>
    </row>
    <row r="109" spans="1:6" ht="25.5" x14ac:dyDescent="0.25">
      <c r="A109" s="11"/>
      <c r="B109" s="11">
        <v>54</v>
      </c>
      <c r="C109" s="19" t="s">
        <v>18</v>
      </c>
      <c r="D109" s="107">
        <v>0</v>
      </c>
      <c r="E109" s="108">
        <v>0</v>
      </c>
      <c r="F109" s="99">
        <v>0</v>
      </c>
    </row>
    <row r="110" spans="1:6" ht="18" x14ac:dyDescent="0.25">
      <c r="C110" s="17"/>
      <c r="D110" s="17"/>
      <c r="E110" s="46"/>
      <c r="F110" s="4"/>
    </row>
    <row r="111" spans="1:6" ht="18" x14ac:dyDescent="0.25">
      <c r="C111" s="71" t="s">
        <v>89</v>
      </c>
      <c r="D111" s="71"/>
      <c r="E111" s="71"/>
      <c r="F111" s="71"/>
    </row>
    <row r="112" spans="1:6" ht="14.25" customHeight="1" x14ac:dyDescent="0.25">
      <c r="C112" s="17"/>
      <c r="D112" s="17"/>
      <c r="E112" s="46"/>
      <c r="F112" s="4"/>
    </row>
    <row r="113" spans="2:7" ht="25.5" x14ac:dyDescent="0.25">
      <c r="C113" s="13" t="s">
        <v>36</v>
      </c>
      <c r="D113" s="14" t="s">
        <v>95</v>
      </c>
      <c r="E113" s="50" t="s">
        <v>176</v>
      </c>
      <c r="F113" s="14" t="s">
        <v>94</v>
      </c>
    </row>
    <row r="114" spans="2:7" x14ac:dyDescent="0.25">
      <c r="C114" s="7" t="s">
        <v>41</v>
      </c>
      <c r="D114" s="111">
        <f t="shared" ref="D114:E114" si="31">D115</f>
        <v>0</v>
      </c>
      <c r="E114" s="112">
        <f t="shared" si="31"/>
        <v>0</v>
      </c>
      <c r="F114" s="96">
        <v>0</v>
      </c>
    </row>
    <row r="115" spans="2:7" x14ac:dyDescent="0.25">
      <c r="C115" s="7" t="s">
        <v>42</v>
      </c>
      <c r="D115" s="111">
        <f t="shared" ref="D115:E115" si="32">SUM(D116)</f>
        <v>0</v>
      </c>
      <c r="E115" s="112">
        <f t="shared" si="32"/>
        <v>0</v>
      </c>
      <c r="F115" s="96">
        <v>0</v>
      </c>
    </row>
    <row r="116" spans="2:7" x14ac:dyDescent="0.25">
      <c r="C116" s="12" t="s">
        <v>43</v>
      </c>
      <c r="D116" s="107">
        <v>0</v>
      </c>
      <c r="E116" s="108">
        <v>0</v>
      </c>
      <c r="F116" s="99">
        <v>0</v>
      </c>
    </row>
    <row r="117" spans="2:7" ht="12.75" customHeight="1" x14ac:dyDescent="0.25">
      <c r="C117" s="12"/>
      <c r="D117" s="109"/>
      <c r="E117" s="110"/>
      <c r="F117" s="99"/>
    </row>
    <row r="118" spans="2:7" x14ac:dyDescent="0.25">
      <c r="C118" s="7" t="s">
        <v>44</v>
      </c>
      <c r="D118" s="111">
        <f t="shared" ref="D118:E118" si="33">D119+D121</f>
        <v>0</v>
      </c>
      <c r="E118" s="112">
        <f t="shared" si="33"/>
        <v>0</v>
      </c>
      <c r="F118" s="96">
        <v>0</v>
      </c>
    </row>
    <row r="119" spans="2:7" x14ac:dyDescent="0.25">
      <c r="C119" s="18" t="s">
        <v>37</v>
      </c>
      <c r="D119" s="111">
        <f t="shared" ref="D119:E119" si="34">SUM(D120)</f>
        <v>0</v>
      </c>
      <c r="E119" s="112">
        <f t="shared" si="34"/>
        <v>0</v>
      </c>
      <c r="F119" s="96">
        <v>0</v>
      </c>
    </row>
    <row r="120" spans="2:7" x14ac:dyDescent="0.25">
      <c r="C120" s="9" t="s">
        <v>38</v>
      </c>
      <c r="D120" s="107">
        <v>0</v>
      </c>
      <c r="E120" s="108">
        <v>0</v>
      </c>
      <c r="F120" s="99">
        <v>0</v>
      </c>
    </row>
    <row r="121" spans="2:7" x14ac:dyDescent="0.25">
      <c r="C121" s="18" t="s">
        <v>39</v>
      </c>
      <c r="D121" s="111">
        <f t="shared" ref="D121:E121" si="35">SUM(D122)</f>
        <v>0</v>
      </c>
      <c r="E121" s="112">
        <f t="shared" si="35"/>
        <v>0</v>
      </c>
      <c r="F121" s="96">
        <v>0</v>
      </c>
    </row>
    <row r="122" spans="2:7" x14ac:dyDescent="0.25">
      <c r="C122" s="9" t="s">
        <v>40</v>
      </c>
      <c r="D122" s="107">
        <v>0</v>
      </c>
      <c r="E122" s="108">
        <v>0</v>
      </c>
      <c r="F122" s="99">
        <v>0</v>
      </c>
    </row>
    <row r="125" spans="2:7" ht="17.25" x14ac:dyDescent="0.25">
      <c r="B125" s="81" t="s">
        <v>96</v>
      </c>
      <c r="C125" s="81"/>
      <c r="D125" s="81"/>
      <c r="E125" s="81"/>
      <c r="F125" s="81"/>
      <c r="G125" s="81"/>
    </row>
    <row r="126" spans="2:7" x14ac:dyDescent="0.25">
      <c r="B126" s="82" t="s">
        <v>97</v>
      </c>
      <c r="C126" s="82"/>
      <c r="D126" s="82"/>
      <c r="E126" s="82"/>
      <c r="F126" s="82"/>
      <c r="G126" s="82"/>
    </row>
    <row r="127" spans="2:7" x14ac:dyDescent="0.25">
      <c r="B127" s="52"/>
      <c r="C127" s="53"/>
      <c r="D127" s="53"/>
      <c r="E127" s="54"/>
      <c r="F127" s="54"/>
      <c r="G127" s="43"/>
    </row>
    <row r="128" spans="2:7" ht="25.5" x14ac:dyDescent="0.25">
      <c r="B128" s="34" t="s">
        <v>14</v>
      </c>
      <c r="C128" s="13" t="s">
        <v>15</v>
      </c>
      <c r="D128" s="14" t="s">
        <v>95</v>
      </c>
      <c r="E128" s="50" t="s">
        <v>176</v>
      </c>
      <c r="F128" s="14" t="s">
        <v>94</v>
      </c>
    </row>
    <row r="129" spans="2:8" x14ac:dyDescent="0.25">
      <c r="B129" s="55"/>
      <c r="C129" s="56" t="s">
        <v>56</v>
      </c>
      <c r="D129" s="113">
        <f>D130</f>
        <v>5829100</v>
      </c>
      <c r="E129" s="114">
        <f>E130</f>
        <v>3036146.6700000004</v>
      </c>
      <c r="F129" s="115">
        <f>E129/D129*100</f>
        <v>52.086028203324709</v>
      </c>
      <c r="H129" s="44"/>
    </row>
    <row r="130" spans="2:8" ht="30" x14ac:dyDescent="0.25">
      <c r="B130" s="57" t="s">
        <v>47</v>
      </c>
      <c r="C130" s="58" t="s">
        <v>48</v>
      </c>
      <c r="D130" s="116">
        <f>D131+D206+D263</f>
        <v>5829100</v>
      </c>
      <c r="E130" s="117">
        <f>E131+E206+E263</f>
        <v>3036146.6700000004</v>
      </c>
      <c r="F130" s="118">
        <f t="shared" ref="F130:F196" si="36">E130/D130*100</f>
        <v>52.086028203324709</v>
      </c>
    </row>
    <row r="131" spans="2:8" ht="45" x14ac:dyDescent="0.25">
      <c r="B131" s="59" t="s">
        <v>98</v>
      </c>
      <c r="C131" s="60" t="s">
        <v>49</v>
      </c>
      <c r="D131" s="119">
        <f>D132+D161+D189+D202</f>
        <v>5124000</v>
      </c>
      <c r="E131" s="120">
        <f>E132+E161+E189+E202</f>
        <v>2740202.2600000007</v>
      </c>
      <c r="F131" s="121">
        <f t="shared" si="36"/>
        <v>53.477795862607344</v>
      </c>
      <c r="H131" s="44"/>
    </row>
    <row r="132" spans="2:8" x14ac:dyDescent="0.25">
      <c r="B132" s="61" t="s">
        <v>61</v>
      </c>
      <c r="C132" s="62" t="s">
        <v>60</v>
      </c>
      <c r="D132" s="122">
        <f>D133</f>
        <v>4998300</v>
      </c>
      <c r="E132" s="123">
        <f>E133</f>
        <v>2678563.6600000006</v>
      </c>
      <c r="F132" s="124">
        <f t="shared" si="36"/>
        <v>53.589493627833477</v>
      </c>
    </row>
    <row r="133" spans="2:8" x14ac:dyDescent="0.25">
      <c r="B133" s="63">
        <v>3</v>
      </c>
      <c r="C133" s="64" t="s">
        <v>8</v>
      </c>
      <c r="D133" s="125">
        <f>D134+D140+D159</f>
        <v>4998300</v>
      </c>
      <c r="E133" s="126">
        <f>E134+E140+E159</f>
        <v>2678563.6600000006</v>
      </c>
      <c r="F133" s="127">
        <f t="shared" si="36"/>
        <v>53.589493627833477</v>
      </c>
    </row>
    <row r="134" spans="2:8" x14ac:dyDescent="0.25">
      <c r="B134" s="63">
        <v>31</v>
      </c>
      <c r="C134" s="64" t="s">
        <v>9</v>
      </c>
      <c r="D134" s="125">
        <f>SUM(D135:D139)</f>
        <v>4624200</v>
      </c>
      <c r="E134" s="126">
        <f>SUM(E135:E139)</f>
        <v>2502485.8300000005</v>
      </c>
      <c r="F134" s="127">
        <f t="shared" si="36"/>
        <v>54.117162536222494</v>
      </c>
    </row>
    <row r="135" spans="2:8" x14ac:dyDescent="0.25">
      <c r="B135" s="65">
        <v>3111</v>
      </c>
      <c r="C135" s="66" t="s">
        <v>99</v>
      </c>
      <c r="D135" s="128">
        <v>3590700</v>
      </c>
      <c r="E135" s="129">
        <v>1945337.28</v>
      </c>
      <c r="F135" s="130">
        <f t="shared" si="36"/>
        <v>54.177104185813349</v>
      </c>
    </row>
    <row r="136" spans="2:8" x14ac:dyDescent="0.25">
      <c r="B136" s="65">
        <v>3113</v>
      </c>
      <c r="C136" s="66" t="s">
        <v>100</v>
      </c>
      <c r="D136" s="128">
        <v>95700</v>
      </c>
      <c r="E136" s="129">
        <v>57030.84</v>
      </c>
      <c r="F136" s="130">
        <f t="shared" si="36"/>
        <v>59.593354231974914</v>
      </c>
    </row>
    <row r="137" spans="2:8" x14ac:dyDescent="0.25">
      <c r="B137" s="65">
        <v>3114</v>
      </c>
      <c r="C137" s="66" t="s">
        <v>101</v>
      </c>
      <c r="D137" s="128">
        <v>35600</v>
      </c>
      <c r="E137" s="129">
        <v>19254.53</v>
      </c>
      <c r="F137" s="130">
        <f t="shared" si="36"/>
        <v>54.085758426966294</v>
      </c>
    </row>
    <row r="138" spans="2:8" x14ac:dyDescent="0.25">
      <c r="B138" s="65">
        <v>3121</v>
      </c>
      <c r="C138" s="66" t="s">
        <v>102</v>
      </c>
      <c r="D138" s="131">
        <v>292000</v>
      </c>
      <c r="E138" s="132">
        <v>148305.5</v>
      </c>
      <c r="F138" s="130">
        <f t="shared" si="36"/>
        <v>50.789554794520555</v>
      </c>
    </row>
    <row r="139" spans="2:8" x14ac:dyDescent="0.25">
      <c r="B139" s="65">
        <v>3132</v>
      </c>
      <c r="C139" s="66" t="s">
        <v>103</v>
      </c>
      <c r="D139" s="131">
        <v>610200</v>
      </c>
      <c r="E139" s="132">
        <v>332557.68</v>
      </c>
      <c r="F139" s="130">
        <f t="shared" si="36"/>
        <v>54.499783677482796</v>
      </c>
    </row>
    <row r="140" spans="2:8" x14ac:dyDescent="0.25">
      <c r="B140" s="63">
        <v>32</v>
      </c>
      <c r="C140" s="64" t="s">
        <v>16</v>
      </c>
      <c r="D140" s="133">
        <f>SUM(D141:D158)</f>
        <v>370100</v>
      </c>
      <c r="E140" s="134">
        <f>SUM(E141:E158)</f>
        <v>174258.38999999998</v>
      </c>
      <c r="F140" s="135">
        <f t="shared" si="36"/>
        <v>47.08413671980545</v>
      </c>
    </row>
    <row r="141" spans="2:8" x14ac:dyDescent="0.25">
      <c r="B141" s="65" t="s">
        <v>104</v>
      </c>
      <c r="C141" s="66" t="s">
        <v>105</v>
      </c>
      <c r="D141" s="131">
        <v>66000</v>
      </c>
      <c r="E141" s="132">
        <v>34144.68</v>
      </c>
      <c r="F141" s="130">
        <f t="shared" si="36"/>
        <v>51.734363636363632</v>
      </c>
    </row>
    <row r="142" spans="2:8" x14ac:dyDescent="0.25">
      <c r="B142" s="65" t="s">
        <v>106</v>
      </c>
      <c r="C142" s="66" t="s">
        <v>107</v>
      </c>
      <c r="D142" s="131">
        <v>3800</v>
      </c>
      <c r="E142" s="132">
        <v>1155.2</v>
      </c>
      <c r="F142" s="130">
        <f t="shared" si="36"/>
        <v>30.4</v>
      </c>
    </row>
    <row r="143" spans="2:8" x14ac:dyDescent="0.25">
      <c r="B143" s="65" t="s">
        <v>108</v>
      </c>
      <c r="C143" s="66" t="s">
        <v>109</v>
      </c>
      <c r="D143" s="131">
        <v>18000</v>
      </c>
      <c r="E143" s="132">
        <v>5543.57</v>
      </c>
      <c r="F143" s="130">
        <f t="shared" si="36"/>
        <v>30.797611111111113</v>
      </c>
    </row>
    <row r="144" spans="2:8" x14ac:dyDescent="0.25">
      <c r="B144" s="65" t="s">
        <v>110</v>
      </c>
      <c r="C144" s="66" t="s">
        <v>111</v>
      </c>
      <c r="D144" s="131">
        <v>14000</v>
      </c>
      <c r="E144" s="132">
        <v>5019.2700000000004</v>
      </c>
      <c r="F144" s="130">
        <f t="shared" si="36"/>
        <v>35.851928571428573</v>
      </c>
    </row>
    <row r="145" spans="2:6" x14ac:dyDescent="0.25">
      <c r="B145" s="65" t="s">
        <v>112</v>
      </c>
      <c r="C145" s="66" t="s">
        <v>113</v>
      </c>
      <c r="D145" s="131">
        <v>60600</v>
      </c>
      <c r="E145" s="132">
        <v>35612.68</v>
      </c>
      <c r="F145" s="130">
        <f t="shared" si="36"/>
        <v>58.766798679867982</v>
      </c>
    </row>
    <row r="146" spans="2:6" x14ac:dyDescent="0.25">
      <c r="B146" s="65" t="s">
        <v>114</v>
      </c>
      <c r="C146" s="66" t="s">
        <v>115</v>
      </c>
      <c r="D146" s="131">
        <v>19000</v>
      </c>
      <c r="E146" s="132">
        <v>4368.76</v>
      </c>
      <c r="F146" s="130">
        <f t="shared" si="36"/>
        <v>22.993473684210528</v>
      </c>
    </row>
    <row r="147" spans="2:6" x14ac:dyDescent="0.25">
      <c r="B147" s="65" t="s">
        <v>116</v>
      </c>
      <c r="C147" s="66" t="s">
        <v>117</v>
      </c>
      <c r="D147" s="131">
        <v>7000</v>
      </c>
      <c r="E147" s="132">
        <v>1446.53</v>
      </c>
      <c r="F147" s="130">
        <f t="shared" si="36"/>
        <v>20.664714285714286</v>
      </c>
    </row>
    <row r="148" spans="2:6" x14ac:dyDescent="0.25">
      <c r="B148" s="65" t="s">
        <v>118</v>
      </c>
      <c r="C148" s="66" t="s">
        <v>119</v>
      </c>
      <c r="D148" s="131">
        <v>5200</v>
      </c>
      <c r="E148" s="132">
        <v>0</v>
      </c>
      <c r="F148" s="130">
        <f t="shared" si="36"/>
        <v>0</v>
      </c>
    </row>
    <row r="149" spans="2:6" ht="15" customHeight="1" x14ac:dyDescent="0.25">
      <c r="B149" s="65" t="s">
        <v>120</v>
      </c>
      <c r="C149" s="66" t="s">
        <v>121</v>
      </c>
      <c r="D149" s="131">
        <v>24000</v>
      </c>
      <c r="E149" s="132">
        <v>9158.89</v>
      </c>
      <c r="F149" s="130">
        <f t="shared" si="36"/>
        <v>38.16204166666666</v>
      </c>
    </row>
    <row r="150" spans="2:6" x14ac:dyDescent="0.25">
      <c r="B150" s="65" t="s">
        <v>122</v>
      </c>
      <c r="C150" s="66" t="s">
        <v>123</v>
      </c>
      <c r="D150" s="131">
        <v>49800</v>
      </c>
      <c r="E150" s="132">
        <v>18969.57</v>
      </c>
      <c r="F150" s="130">
        <f t="shared" si="36"/>
        <v>38.091506024096383</v>
      </c>
    </row>
    <row r="151" spans="2:6" x14ac:dyDescent="0.25">
      <c r="B151" s="65" t="s">
        <v>124</v>
      </c>
      <c r="C151" s="66" t="s">
        <v>125</v>
      </c>
      <c r="D151" s="131">
        <v>20000</v>
      </c>
      <c r="E151" s="132">
        <v>19953.47</v>
      </c>
      <c r="F151" s="130">
        <f t="shared" si="36"/>
        <v>99.767350000000008</v>
      </c>
    </row>
    <row r="152" spans="2:6" x14ac:dyDescent="0.25">
      <c r="B152" s="65" t="s">
        <v>126</v>
      </c>
      <c r="C152" s="66" t="s">
        <v>127</v>
      </c>
      <c r="D152" s="131">
        <v>12600</v>
      </c>
      <c r="E152" s="132">
        <v>6840</v>
      </c>
      <c r="F152" s="130">
        <f t="shared" si="36"/>
        <v>54.285714285714285</v>
      </c>
    </row>
    <row r="153" spans="2:6" x14ac:dyDescent="0.25">
      <c r="B153" s="65">
        <v>3237</v>
      </c>
      <c r="C153" s="66" t="s">
        <v>128</v>
      </c>
      <c r="D153" s="131">
        <v>37000</v>
      </c>
      <c r="E153" s="132">
        <v>14966.56</v>
      </c>
      <c r="F153" s="130">
        <f t="shared" si="36"/>
        <v>40.450162162162165</v>
      </c>
    </row>
    <row r="154" spans="2:6" x14ac:dyDescent="0.25">
      <c r="B154" s="65" t="s">
        <v>129</v>
      </c>
      <c r="C154" s="66" t="s">
        <v>130</v>
      </c>
      <c r="D154" s="131">
        <v>17000</v>
      </c>
      <c r="E154" s="132">
        <v>8748.77</v>
      </c>
      <c r="F154" s="130">
        <f t="shared" si="36"/>
        <v>51.463352941176474</v>
      </c>
    </row>
    <row r="155" spans="2:6" x14ac:dyDescent="0.25">
      <c r="B155" s="65" t="s">
        <v>131</v>
      </c>
      <c r="C155" s="66" t="s">
        <v>132</v>
      </c>
      <c r="D155" s="131">
        <v>4500</v>
      </c>
      <c r="E155" s="132">
        <v>1808.04</v>
      </c>
      <c r="F155" s="130">
        <f t="shared" si="36"/>
        <v>40.178666666666665</v>
      </c>
    </row>
    <row r="156" spans="2:6" x14ac:dyDescent="0.25">
      <c r="B156" s="65" t="s">
        <v>133</v>
      </c>
      <c r="C156" s="66" t="s">
        <v>134</v>
      </c>
      <c r="D156" s="131">
        <v>6600</v>
      </c>
      <c r="E156" s="132">
        <v>4034.4</v>
      </c>
      <c r="F156" s="130">
        <f t="shared" si="36"/>
        <v>61.127272727272732</v>
      </c>
    </row>
    <row r="157" spans="2:6" x14ac:dyDescent="0.25">
      <c r="B157" s="65" t="s">
        <v>135</v>
      </c>
      <c r="C157" s="66" t="s">
        <v>136</v>
      </c>
      <c r="D157" s="131">
        <v>5000</v>
      </c>
      <c r="E157" s="132">
        <v>2488</v>
      </c>
      <c r="F157" s="130">
        <f t="shared" si="36"/>
        <v>49.76</v>
      </c>
    </row>
    <row r="158" spans="2:6" x14ac:dyDescent="0.25">
      <c r="B158" s="65" t="s">
        <v>137</v>
      </c>
      <c r="C158" s="66" t="s">
        <v>138</v>
      </c>
      <c r="D158" s="131">
        <v>0</v>
      </c>
      <c r="E158" s="132">
        <v>0</v>
      </c>
      <c r="F158" s="130">
        <v>0</v>
      </c>
    </row>
    <row r="159" spans="2:6" x14ac:dyDescent="0.25">
      <c r="B159" s="63">
        <v>34</v>
      </c>
      <c r="C159" s="64" t="s">
        <v>57</v>
      </c>
      <c r="D159" s="133">
        <f>D160</f>
        <v>4000</v>
      </c>
      <c r="E159" s="134">
        <f>E160</f>
        <v>1819.44</v>
      </c>
      <c r="F159" s="135">
        <f t="shared" si="36"/>
        <v>45.485999999999997</v>
      </c>
    </row>
    <row r="160" spans="2:6" x14ac:dyDescent="0.25">
      <c r="B160" s="65" t="s">
        <v>139</v>
      </c>
      <c r="C160" s="66" t="s">
        <v>140</v>
      </c>
      <c r="D160" s="131">
        <v>4000</v>
      </c>
      <c r="E160" s="132">
        <v>1819.44</v>
      </c>
      <c r="F160" s="130">
        <f t="shared" si="36"/>
        <v>45.485999999999997</v>
      </c>
    </row>
    <row r="161" spans="2:6" x14ac:dyDescent="0.25">
      <c r="B161" s="67" t="s">
        <v>64</v>
      </c>
      <c r="C161" s="68" t="s">
        <v>63</v>
      </c>
      <c r="D161" s="136">
        <f>D162</f>
        <v>57700</v>
      </c>
      <c r="E161" s="137">
        <f>E162</f>
        <v>25919.940000000002</v>
      </c>
      <c r="F161" s="138">
        <f t="shared" si="36"/>
        <v>44.921906412478343</v>
      </c>
    </row>
    <row r="162" spans="2:6" x14ac:dyDescent="0.25">
      <c r="B162" s="63">
        <v>3</v>
      </c>
      <c r="C162" s="64" t="s">
        <v>8</v>
      </c>
      <c r="D162" s="133">
        <f>D163+D167+D185</f>
        <v>57700</v>
      </c>
      <c r="E162" s="134">
        <f>E163+E167+E185</f>
        <v>25919.940000000002</v>
      </c>
      <c r="F162" s="135">
        <f t="shared" si="36"/>
        <v>44.921906412478343</v>
      </c>
    </row>
    <row r="163" spans="2:6" x14ac:dyDescent="0.25">
      <c r="B163" s="63">
        <v>31</v>
      </c>
      <c r="C163" s="64" t="s">
        <v>9</v>
      </c>
      <c r="D163" s="133">
        <f>SUM(D164:D166)</f>
        <v>6000</v>
      </c>
      <c r="E163" s="134">
        <f>SUM(E164:E166)</f>
        <v>6000</v>
      </c>
      <c r="F163" s="135">
        <v>0</v>
      </c>
    </row>
    <row r="164" spans="2:6" x14ac:dyDescent="0.25">
      <c r="B164" s="65" t="s">
        <v>141</v>
      </c>
      <c r="C164" s="66" t="s">
        <v>99</v>
      </c>
      <c r="D164" s="131">
        <v>0</v>
      </c>
      <c r="E164" s="132"/>
      <c r="F164" s="130">
        <v>0</v>
      </c>
    </row>
    <row r="165" spans="2:6" x14ac:dyDescent="0.25">
      <c r="B165" s="65">
        <v>3121</v>
      </c>
      <c r="C165" s="66" t="s">
        <v>102</v>
      </c>
      <c r="D165" s="131">
        <v>6000</v>
      </c>
      <c r="E165" s="132">
        <v>6000</v>
      </c>
      <c r="F165" s="130">
        <v>0</v>
      </c>
    </row>
    <row r="166" spans="2:6" x14ac:dyDescent="0.25">
      <c r="B166" s="65" t="s">
        <v>142</v>
      </c>
      <c r="C166" s="66" t="s">
        <v>103</v>
      </c>
      <c r="D166" s="131">
        <v>0</v>
      </c>
      <c r="E166" s="132"/>
      <c r="F166" s="130">
        <v>0</v>
      </c>
    </row>
    <row r="167" spans="2:6" x14ac:dyDescent="0.25">
      <c r="B167" s="63">
        <v>32</v>
      </c>
      <c r="C167" s="64" t="s">
        <v>16</v>
      </c>
      <c r="D167" s="133">
        <f>SUM(D168:D184)</f>
        <v>50600</v>
      </c>
      <c r="E167" s="134">
        <f>SUM(E168:E184)</f>
        <v>19909.54</v>
      </c>
      <c r="F167" s="135">
        <f t="shared" si="36"/>
        <v>39.346916996047433</v>
      </c>
    </row>
    <row r="168" spans="2:6" x14ac:dyDescent="0.25">
      <c r="B168" s="65" t="s">
        <v>143</v>
      </c>
      <c r="C168" s="66" t="s">
        <v>144</v>
      </c>
      <c r="D168" s="131">
        <v>1000</v>
      </c>
      <c r="E168" s="132">
        <v>0</v>
      </c>
      <c r="F168" s="130">
        <f t="shared" si="36"/>
        <v>0</v>
      </c>
    </row>
    <row r="169" spans="2:6" x14ac:dyDescent="0.25">
      <c r="B169" s="65" t="s">
        <v>106</v>
      </c>
      <c r="C169" s="66" t="s">
        <v>107</v>
      </c>
      <c r="D169" s="131">
        <v>3000</v>
      </c>
      <c r="E169" s="132"/>
      <c r="F169" s="130">
        <f t="shared" si="36"/>
        <v>0</v>
      </c>
    </row>
    <row r="170" spans="2:6" x14ac:dyDescent="0.25">
      <c r="B170" s="65" t="s">
        <v>108</v>
      </c>
      <c r="C170" s="66" t="s">
        <v>109</v>
      </c>
      <c r="D170" s="131">
        <v>2000</v>
      </c>
      <c r="E170" s="132">
        <v>301.95</v>
      </c>
      <c r="F170" s="130">
        <f t="shared" si="36"/>
        <v>15.0975</v>
      </c>
    </row>
    <row r="171" spans="2:6" x14ac:dyDescent="0.25">
      <c r="B171" s="65" t="s">
        <v>114</v>
      </c>
      <c r="C171" s="66" t="s">
        <v>115</v>
      </c>
      <c r="D171" s="131">
        <v>0</v>
      </c>
      <c r="E171" s="132"/>
      <c r="F171" s="130">
        <v>0</v>
      </c>
    </row>
    <row r="172" spans="2:6" x14ac:dyDescent="0.25">
      <c r="B172" s="65" t="s">
        <v>116</v>
      </c>
      <c r="C172" s="66" t="s">
        <v>117</v>
      </c>
      <c r="D172" s="131">
        <v>1000</v>
      </c>
      <c r="E172" s="132">
        <v>58.2</v>
      </c>
      <c r="F172" s="130">
        <f t="shared" si="36"/>
        <v>5.82</v>
      </c>
    </row>
    <row r="173" spans="2:6" x14ac:dyDescent="0.25">
      <c r="B173" s="65" t="s">
        <v>118</v>
      </c>
      <c r="C173" s="66" t="s">
        <v>119</v>
      </c>
      <c r="D173" s="131">
        <v>0</v>
      </c>
      <c r="E173" s="132"/>
      <c r="F173" s="130">
        <v>0</v>
      </c>
    </row>
    <row r="174" spans="2:6" x14ac:dyDescent="0.25">
      <c r="B174" s="65" t="s">
        <v>120</v>
      </c>
      <c r="C174" s="66" t="s">
        <v>121</v>
      </c>
      <c r="D174" s="131">
        <v>3000</v>
      </c>
      <c r="E174" s="132">
        <v>964.07</v>
      </c>
      <c r="F174" s="130">
        <f t="shared" si="36"/>
        <v>32.135666666666665</v>
      </c>
    </row>
    <row r="175" spans="2:6" x14ac:dyDescent="0.25">
      <c r="B175" s="65" t="s">
        <v>124</v>
      </c>
      <c r="C175" s="66" t="s">
        <v>125</v>
      </c>
      <c r="D175" s="131">
        <v>3000</v>
      </c>
      <c r="E175" s="132">
        <v>683.5</v>
      </c>
      <c r="F175" s="130">
        <f t="shared" si="36"/>
        <v>22.783333333333331</v>
      </c>
    </row>
    <row r="176" spans="2:6" x14ac:dyDescent="0.25">
      <c r="B176" s="65" t="s">
        <v>145</v>
      </c>
      <c r="C176" s="66" t="s">
        <v>146</v>
      </c>
      <c r="D176" s="131">
        <v>3000</v>
      </c>
      <c r="E176" s="132">
        <v>1781.92</v>
      </c>
      <c r="F176" s="130">
        <f t="shared" si="36"/>
        <v>59.397333333333336</v>
      </c>
    </row>
    <row r="177" spans="2:6" x14ac:dyDescent="0.25">
      <c r="B177" s="65" t="s">
        <v>126</v>
      </c>
      <c r="C177" s="66" t="s">
        <v>127</v>
      </c>
      <c r="D177" s="131">
        <v>500</v>
      </c>
      <c r="E177" s="132">
        <v>492.55</v>
      </c>
      <c r="F177" s="130">
        <f t="shared" si="36"/>
        <v>98.509999999999991</v>
      </c>
    </row>
    <row r="178" spans="2:6" x14ac:dyDescent="0.25">
      <c r="B178" s="65" t="s">
        <v>147</v>
      </c>
      <c r="C178" s="66" t="s">
        <v>128</v>
      </c>
      <c r="D178" s="131">
        <v>16100</v>
      </c>
      <c r="E178" s="132">
        <v>11911.68</v>
      </c>
      <c r="F178" s="130">
        <f t="shared" si="36"/>
        <v>73.985590062111811</v>
      </c>
    </row>
    <row r="179" spans="2:6" x14ac:dyDescent="0.25">
      <c r="B179" s="65" t="s">
        <v>129</v>
      </c>
      <c r="C179" s="66" t="s">
        <v>130</v>
      </c>
      <c r="D179" s="131">
        <v>4000</v>
      </c>
      <c r="E179" s="132"/>
      <c r="F179" s="130">
        <f t="shared" si="36"/>
        <v>0</v>
      </c>
    </row>
    <row r="180" spans="2:6" x14ac:dyDescent="0.25">
      <c r="B180" s="65" t="s">
        <v>148</v>
      </c>
      <c r="C180" s="66" t="s">
        <v>149</v>
      </c>
      <c r="D180" s="131">
        <v>0</v>
      </c>
      <c r="E180" s="132"/>
      <c r="F180" s="130">
        <v>0</v>
      </c>
    </row>
    <row r="181" spans="2:6" x14ac:dyDescent="0.25">
      <c r="B181" s="65" t="s">
        <v>158</v>
      </c>
      <c r="C181" s="66" t="s">
        <v>159</v>
      </c>
      <c r="D181" s="131">
        <v>5000</v>
      </c>
      <c r="E181" s="132">
        <v>1955.8</v>
      </c>
      <c r="F181" s="130">
        <v>0</v>
      </c>
    </row>
    <row r="182" spans="2:6" x14ac:dyDescent="0.25">
      <c r="B182" s="65" t="s">
        <v>150</v>
      </c>
      <c r="C182" s="66" t="s">
        <v>151</v>
      </c>
      <c r="D182" s="131">
        <v>3000</v>
      </c>
      <c r="E182" s="132">
        <v>883.82</v>
      </c>
      <c r="F182" s="130">
        <f t="shared" si="36"/>
        <v>29.460666666666668</v>
      </c>
    </row>
    <row r="183" spans="2:6" x14ac:dyDescent="0.25">
      <c r="B183" s="65" t="s">
        <v>135</v>
      </c>
      <c r="C183" s="66" t="s">
        <v>136</v>
      </c>
      <c r="D183" s="131">
        <v>1000</v>
      </c>
      <c r="E183" s="132">
        <v>127.44</v>
      </c>
      <c r="F183" s="130">
        <f t="shared" si="36"/>
        <v>12.744</v>
      </c>
    </row>
    <row r="184" spans="2:6" x14ac:dyDescent="0.25">
      <c r="B184" s="65" t="s">
        <v>137</v>
      </c>
      <c r="C184" s="66" t="s">
        <v>138</v>
      </c>
      <c r="D184" s="131">
        <v>5000</v>
      </c>
      <c r="E184" s="132">
        <v>748.61</v>
      </c>
      <c r="F184" s="130">
        <v>0</v>
      </c>
    </row>
    <row r="185" spans="2:6" x14ac:dyDescent="0.25">
      <c r="B185" s="63">
        <v>34</v>
      </c>
      <c r="C185" s="64" t="s">
        <v>57</v>
      </c>
      <c r="D185" s="133">
        <f>SUM(D186:D188)</f>
        <v>1100</v>
      </c>
      <c r="E185" s="134">
        <f>SUM(E186:E188)</f>
        <v>10.4</v>
      </c>
      <c r="F185" s="135">
        <f t="shared" si="36"/>
        <v>0.94545454545454555</v>
      </c>
    </row>
    <row r="186" spans="2:6" x14ac:dyDescent="0.25">
      <c r="B186" s="65" t="s">
        <v>139</v>
      </c>
      <c r="C186" s="66" t="s">
        <v>140</v>
      </c>
      <c r="D186" s="131">
        <v>1000</v>
      </c>
      <c r="E186" s="132">
        <v>0</v>
      </c>
      <c r="F186" s="130">
        <f t="shared" si="36"/>
        <v>0</v>
      </c>
    </row>
    <row r="187" spans="2:6" x14ac:dyDescent="0.25">
      <c r="B187" s="65" t="s">
        <v>152</v>
      </c>
      <c r="C187" s="66" t="s">
        <v>153</v>
      </c>
      <c r="D187" s="131">
        <v>100</v>
      </c>
      <c r="E187" s="132">
        <v>10.4</v>
      </c>
      <c r="F187" s="130">
        <f t="shared" si="36"/>
        <v>10.4</v>
      </c>
    </row>
    <row r="188" spans="2:6" x14ac:dyDescent="0.25">
      <c r="B188" s="65" t="s">
        <v>154</v>
      </c>
      <c r="C188" s="66" t="s">
        <v>155</v>
      </c>
      <c r="D188" s="131">
        <v>0</v>
      </c>
      <c r="E188" s="132"/>
      <c r="F188" s="130">
        <v>0</v>
      </c>
    </row>
    <row r="189" spans="2:6" x14ac:dyDescent="0.25">
      <c r="B189" s="67" t="s">
        <v>67</v>
      </c>
      <c r="C189" s="68" t="s">
        <v>68</v>
      </c>
      <c r="D189" s="136">
        <f>D190</f>
        <v>68000</v>
      </c>
      <c r="E189" s="137">
        <f>E190</f>
        <v>35718.660000000003</v>
      </c>
      <c r="F189" s="138">
        <f t="shared" si="36"/>
        <v>52.527441176470589</v>
      </c>
    </row>
    <row r="190" spans="2:6" x14ac:dyDescent="0.25">
      <c r="B190" s="63">
        <v>3</v>
      </c>
      <c r="C190" s="64" t="s">
        <v>8</v>
      </c>
      <c r="D190" s="133">
        <f>D191+D200</f>
        <v>68000</v>
      </c>
      <c r="E190" s="134">
        <f>E191+E200</f>
        <v>35718.660000000003</v>
      </c>
      <c r="F190" s="135">
        <f t="shared" si="36"/>
        <v>52.527441176470589</v>
      </c>
    </row>
    <row r="191" spans="2:6" x14ac:dyDescent="0.25">
      <c r="B191" s="63">
        <v>32</v>
      </c>
      <c r="C191" s="64" t="s">
        <v>16</v>
      </c>
      <c r="D191" s="133">
        <f>SUM(D192:D199)</f>
        <v>52000</v>
      </c>
      <c r="E191" s="134">
        <f>SUM(E192:E199)</f>
        <v>22788.31</v>
      </c>
      <c r="F191" s="135">
        <f t="shared" si="36"/>
        <v>43.823673076923079</v>
      </c>
    </row>
    <row r="192" spans="2:6" x14ac:dyDescent="0.25">
      <c r="B192" s="65" t="s">
        <v>110</v>
      </c>
      <c r="C192" s="66" t="s">
        <v>111</v>
      </c>
      <c r="D192" s="131">
        <v>1000</v>
      </c>
      <c r="E192" s="132"/>
      <c r="F192" s="130">
        <f t="shared" si="36"/>
        <v>0</v>
      </c>
    </row>
    <row r="193" spans="2:6" x14ac:dyDescent="0.25">
      <c r="B193" s="65" t="s">
        <v>120</v>
      </c>
      <c r="C193" s="66" t="s">
        <v>121</v>
      </c>
      <c r="D193" s="131">
        <v>0</v>
      </c>
      <c r="E193" s="132"/>
      <c r="F193" s="130">
        <v>0</v>
      </c>
    </row>
    <row r="194" spans="2:6" x14ac:dyDescent="0.25">
      <c r="B194" s="65" t="s">
        <v>122</v>
      </c>
      <c r="C194" s="66" t="s">
        <v>123</v>
      </c>
      <c r="D194" s="131">
        <v>0</v>
      </c>
      <c r="E194" s="132"/>
      <c r="F194" s="130">
        <v>0</v>
      </c>
    </row>
    <row r="195" spans="2:6" x14ac:dyDescent="0.25">
      <c r="B195" s="65" t="s">
        <v>156</v>
      </c>
      <c r="C195" s="66" t="s">
        <v>157</v>
      </c>
      <c r="D195" s="131">
        <v>26900</v>
      </c>
      <c r="E195" s="132">
        <v>4954.29</v>
      </c>
      <c r="F195" s="130">
        <f t="shared" si="36"/>
        <v>18.417434944237918</v>
      </c>
    </row>
    <row r="196" spans="2:6" x14ac:dyDescent="0.25">
      <c r="B196" s="65" t="s">
        <v>147</v>
      </c>
      <c r="C196" s="66" t="s">
        <v>128</v>
      </c>
      <c r="D196" s="131">
        <v>20600</v>
      </c>
      <c r="E196" s="132">
        <v>15721.12</v>
      </c>
      <c r="F196" s="130">
        <f t="shared" si="36"/>
        <v>76.316116504854364</v>
      </c>
    </row>
    <row r="197" spans="2:6" x14ac:dyDescent="0.25">
      <c r="B197" s="65" t="s">
        <v>148</v>
      </c>
      <c r="C197" s="66" t="s">
        <v>149</v>
      </c>
      <c r="D197" s="131">
        <v>1000</v>
      </c>
      <c r="E197" s="132">
        <v>50.4</v>
      </c>
      <c r="F197" s="130">
        <f t="shared" ref="F197:F252" si="37">E197/D197*100</f>
        <v>5.04</v>
      </c>
    </row>
    <row r="198" spans="2:6" x14ac:dyDescent="0.25">
      <c r="B198" s="65" t="s">
        <v>158</v>
      </c>
      <c r="C198" s="66" t="s">
        <v>159</v>
      </c>
      <c r="D198" s="131">
        <v>0</v>
      </c>
      <c r="E198" s="132"/>
      <c r="F198" s="130">
        <v>0</v>
      </c>
    </row>
    <row r="199" spans="2:6" x14ac:dyDescent="0.25">
      <c r="B199" s="65" t="s">
        <v>137</v>
      </c>
      <c r="C199" s="66" t="s">
        <v>138</v>
      </c>
      <c r="D199" s="131">
        <v>2500</v>
      </c>
      <c r="E199" s="132">
        <v>2062.5</v>
      </c>
      <c r="F199" s="130">
        <f t="shared" si="37"/>
        <v>82.5</v>
      </c>
    </row>
    <row r="200" spans="2:6" x14ac:dyDescent="0.25">
      <c r="B200" s="63">
        <v>34</v>
      </c>
      <c r="C200" s="64" t="s">
        <v>57</v>
      </c>
      <c r="D200" s="133">
        <f>D201</f>
        <v>16000</v>
      </c>
      <c r="E200" s="134">
        <f>E201</f>
        <v>12930.35</v>
      </c>
      <c r="F200" s="135">
        <f t="shared" si="37"/>
        <v>80.814687500000005</v>
      </c>
    </row>
    <row r="201" spans="2:6" x14ac:dyDescent="0.25">
      <c r="B201" s="65" t="s">
        <v>154</v>
      </c>
      <c r="C201" s="66" t="s">
        <v>155</v>
      </c>
      <c r="D201" s="131">
        <v>16000</v>
      </c>
      <c r="E201" s="132">
        <v>12930.35</v>
      </c>
      <c r="F201" s="130">
        <f t="shared" si="37"/>
        <v>80.814687500000005</v>
      </c>
    </row>
    <row r="202" spans="2:6" x14ac:dyDescent="0.25">
      <c r="B202" s="67" t="s">
        <v>77</v>
      </c>
      <c r="C202" s="68" t="s">
        <v>76</v>
      </c>
      <c r="D202" s="136">
        <f t="shared" ref="D202:E204" si="38">D203</f>
        <v>0</v>
      </c>
      <c r="E202" s="137">
        <f t="shared" si="38"/>
        <v>0</v>
      </c>
      <c r="F202" s="138">
        <v>0</v>
      </c>
    </row>
    <row r="203" spans="2:6" x14ac:dyDescent="0.25">
      <c r="B203" s="63">
        <v>3</v>
      </c>
      <c r="C203" s="64" t="s">
        <v>8</v>
      </c>
      <c r="D203" s="133">
        <f t="shared" si="38"/>
        <v>0</v>
      </c>
      <c r="E203" s="134">
        <f t="shared" si="38"/>
        <v>0</v>
      </c>
      <c r="F203" s="135">
        <v>0</v>
      </c>
    </row>
    <row r="204" spans="2:6" x14ac:dyDescent="0.25">
      <c r="B204" s="63">
        <v>32</v>
      </c>
      <c r="C204" s="64" t="s">
        <v>16</v>
      </c>
      <c r="D204" s="133">
        <f t="shared" si="38"/>
        <v>0</v>
      </c>
      <c r="E204" s="134">
        <f t="shared" si="38"/>
        <v>0</v>
      </c>
      <c r="F204" s="135">
        <v>0</v>
      </c>
    </row>
    <row r="205" spans="2:6" x14ac:dyDescent="0.25">
      <c r="B205" s="65">
        <v>3237</v>
      </c>
      <c r="C205" s="66" t="s">
        <v>128</v>
      </c>
      <c r="D205" s="131">
        <v>0</v>
      </c>
      <c r="E205" s="132"/>
      <c r="F205" s="130">
        <v>0</v>
      </c>
    </row>
    <row r="206" spans="2:6" ht="45" x14ac:dyDescent="0.25">
      <c r="B206" s="69" t="s">
        <v>160</v>
      </c>
      <c r="C206" s="70" t="s">
        <v>50</v>
      </c>
      <c r="D206" s="139">
        <f>D207+D219+D226+D241+D253</f>
        <v>604100</v>
      </c>
      <c r="E206" s="140">
        <f>E207+E219+E226+E241+E253</f>
        <v>260330.84</v>
      </c>
      <c r="F206" s="141">
        <f t="shared" si="37"/>
        <v>43.093997682502895</v>
      </c>
    </row>
    <row r="207" spans="2:6" x14ac:dyDescent="0.25">
      <c r="B207" s="67" t="s">
        <v>61</v>
      </c>
      <c r="C207" s="68" t="s">
        <v>60</v>
      </c>
      <c r="D207" s="136">
        <f t="shared" ref="D207:E208" si="39">D208</f>
        <v>350000</v>
      </c>
      <c r="E207" s="137">
        <f t="shared" si="39"/>
        <v>144096.81</v>
      </c>
      <c r="F207" s="138">
        <f t="shared" si="37"/>
        <v>41.170517142857143</v>
      </c>
    </row>
    <row r="208" spans="2:6" x14ac:dyDescent="0.25">
      <c r="B208" s="63">
        <v>3</v>
      </c>
      <c r="C208" s="64" t="s">
        <v>8</v>
      </c>
      <c r="D208" s="133">
        <f t="shared" si="39"/>
        <v>350000</v>
      </c>
      <c r="E208" s="134">
        <f t="shared" si="39"/>
        <v>144096.81</v>
      </c>
      <c r="F208" s="135">
        <f t="shared" si="37"/>
        <v>41.170517142857143</v>
      </c>
    </row>
    <row r="209" spans="2:6" x14ac:dyDescent="0.25">
      <c r="B209" s="63">
        <v>32</v>
      </c>
      <c r="C209" s="64" t="s">
        <v>16</v>
      </c>
      <c r="D209" s="133">
        <f>SUM(D210:D218)</f>
        <v>350000</v>
      </c>
      <c r="E209" s="134">
        <f>SUM(E210:E218)</f>
        <v>144096.81</v>
      </c>
      <c r="F209" s="135">
        <f t="shared" si="37"/>
        <v>41.170517142857143</v>
      </c>
    </row>
    <row r="210" spans="2:6" x14ac:dyDescent="0.25">
      <c r="B210" s="65" t="s">
        <v>143</v>
      </c>
      <c r="C210" s="66" t="s">
        <v>144</v>
      </c>
      <c r="D210" s="131">
        <v>7500</v>
      </c>
      <c r="E210" s="132">
        <v>7499.5</v>
      </c>
      <c r="F210" s="130">
        <f t="shared" si="37"/>
        <v>99.993333333333339</v>
      </c>
    </row>
    <row r="211" spans="2:6" x14ac:dyDescent="0.25">
      <c r="B211" s="65" t="s">
        <v>161</v>
      </c>
      <c r="C211" s="66" t="s">
        <v>162</v>
      </c>
      <c r="D211" s="131"/>
      <c r="E211" s="132"/>
      <c r="F211" s="130">
        <v>0</v>
      </c>
    </row>
    <row r="212" spans="2:6" x14ac:dyDescent="0.25">
      <c r="B212" s="65" t="s">
        <v>110</v>
      </c>
      <c r="C212" s="66" t="s">
        <v>111</v>
      </c>
      <c r="D212" s="131">
        <v>47900</v>
      </c>
      <c r="E212" s="132">
        <v>29635.56</v>
      </c>
      <c r="F212" s="130">
        <f t="shared" si="37"/>
        <v>61.869645093945721</v>
      </c>
    </row>
    <row r="213" spans="2:6" x14ac:dyDescent="0.25">
      <c r="B213" s="65" t="s">
        <v>120</v>
      </c>
      <c r="C213" s="66" t="s">
        <v>121</v>
      </c>
      <c r="D213" s="131">
        <v>10500</v>
      </c>
      <c r="E213" s="132">
        <v>10500</v>
      </c>
      <c r="F213" s="130">
        <f t="shared" si="37"/>
        <v>100</v>
      </c>
    </row>
    <row r="214" spans="2:6" x14ac:dyDescent="0.25">
      <c r="B214" s="65" t="s">
        <v>156</v>
      </c>
      <c r="C214" s="66" t="s">
        <v>157</v>
      </c>
      <c r="D214" s="131">
        <v>35400</v>
      </c>
      <c r="E214" s="132">
        <v>7473.75</v>
      </c>
      <c r="F214" s="130">
        <f t="shared" si="37"/>
        <v>21.112288135593221</v>
      </c>
    </row>
    <row r="215" spans="2:6" x14ac:dyDescent="0.25">
      <c r="B215" s="65" t="s">
        <v>147</v>
      </c>
      <c r="C215" s="66" t="s">
        <v>128</v>
      </c>
      <c r="D215" s="131">
        <v>199900</v>
      </c>
      <c r="E215" s="132">
        <v>85238</v>
      </c>
      <c r="F215" s="130">
        <f t="shared" si="37"/>
        <v>42.640320160080044</v>
      </c>
    </row>
    <row r="216" spans="2:6" x14ac:dyDescent="0.25">
      <c r="B216" s="65" t="s">
        <v>148</v>
      </c>
      <c r="C216" s="66" t="s">
        <v>149</v>
      </c>
      <c r="D216" s="131">
        <v>48800</v>
      </c>
      <c r="E216" s="132">
        <v>3750</v>
      </c>
      <c r="F216" s="130">
        <f t="shared" si="37"/>
        <v>7.6844262295081966</v>
      </c>
    </row>
    <row r="217" spans="2:6" x14ac:dyDescent="0.25">
      <c r="B217" s="65" t="s">
        <v>158</v>
      </c>
      <c r="C217" s="66" t="s">
        <v>159</v>
      </c>
      <c r="D217" s="131"/>
      <c r="E217" s="132"/>
      <c r="F217" s="130">
        <v>0</v>
      </c>
    </row>
    <row r="218" spans="2:6" x14ac:dyDescent="0.25">
      <c r="B218" s="65" t="s">
        <v>150</v>
      </c>
      <c r="C218" s="66" t="s">
        <v>151</v>
      </c>
      <c r="D218" s="131"/>
      <c r="E218" s="132"/>
      <c r="F218" s="130">
        <v>0</v>
      </c>
    </row>
    <row r="219" spans="2:6" x14ac:dyDescent="0.25">
      <c r="B219" s="67" t="s">
        <v>64</v>
      </c>
      <c r="C219" s="68" t="s">
        <v>63</v>
      </c>
      <c r="D219" s="136">
        <f t="shared" ref="D219:E220" si="40">D220</f>
        <v>32000</v>
      </c>
      <c r="E219" s="137">
        <f t="shared" si="40"/>
        <v>40841.18</v>
      </c>
      <c r="F219" s="138">
        <f t="shared" si="37"/>
        <v>127.6286875</v>
      </c>
    </row>
    <row r="220" spans="2:6" x14ac:dyDescent="0.25">
      <c r="B220" s="63">
        <v>3</v>
      </c>
      <c r="C220" s="64" t="s">
        <v>8</v>
      </c>
      <c r="D220" s="133">
        <f t="shared" si="40"/>
        <v>32000</v>
      </c>
      <c r="E220" s="134">
        <f t="shared" si="40"/>
        <v>40841.18</v>
      </c>
      <c r="F220" s="135">
        <f t="shared" si="37"/>
        <v>127.6286875</v>
      </c>
    </row>
    <row r="221" spans="2:6" x14ac:dyDescent="0.25">
      <c r="B221" s="63">
        <v>32</v>
      </c>
      <c r="C221" s="64" t="s">
        <v>16</v>
      </c>
      <c r="D221" s="133">
        <f>SUM(D222:D225)</f>
        <v>32000</v>
      </c>
      <c r="E221" s="134">
        <f>SUM(E222:E225)</f>
        <v>40841.18</v>
      </c>
      <c r="F221" s="135">
        <f t="shared" si="37"/>
        <v>127.6286875</v>
      </c>
    </row>
    <row r="222" spans="2:6" x14ac:dyDescent="0.25">
      <c r="B222" s="65" t="s">
        <v>143</v>
      </c>
      <c r="C222" s="66" t="s">
        <v>144</v>
      </c>
      <c r="D222" s="131">
        <v>18900</v>
      </c>
      <c r="E222" s="132">
        <v>13886.53</v>
      </c>
      <c r="F222" s="130">
        <f t="shared" si="37"/>
        <v>73.473703703703706</v>
      </c>
    </row>
    <row r="223" spans="2:6" x14ac:dyDescent="0.25">
      <c r="B223" s="65" t="s">
        <v>110</v>
      </c>
      <c r="C223" s="66" t="s">
        <v>111</v>
      </c>
      <c r="D223" s="131"/>
      <c r="E223" s="132"/>
      <c r="F223" s="130">
        <v>0</v>
      </c>
    </row>
    <row r="224" spans="2:6" x14ac:dyDescent="0.25">
      <c r="B224" s="65" t="s">
        <v>120</v>
      </c>
      <c r="C224" s="66" t="s">
        <v>121</v>
      </c>
      <c r="D224" s="131">
        <v>13100</v>
      </c>
      <c r="E224" s="132">
        <v>26954.65</v>
      </c>
      <c r="F224" s="130">
        <f t="shared" si="37"/>
        <v>205.76068702290078</v>
      </c>
    </row>
    <row r="225" spans="2:6" x14ac:dyDescent="0.25">
      <c r="B225" s="65" t="s">
        <v>147</v>
      </c>
      <c r="C225" s="66" t="s">
        <v>128</v>
      </c>
      <c r="D225" s="131"/>
      <c r="E225" s="132"/>
      <c r="F225" s="130">
        <v>0</v>
      </c>
    </row>
    <row r="226" spans="2:6" x14ac:dyDescent="0.25">
      <c r="B226" s="67" t="s">
        <v>67</v>
      </c>
      <c r="C226" s="68" t="s">
        <v>68</v>
      </c>
      <c r="D226" s="136">
        <f>D227</f>
        <v>148600</v>
      </c>
      <c r="E226" s="137">
        <f>E227</f>
        <v>62267.850000000006</v>
      </c>
      <c r="F226" s="138">
        <f t="shared" si="37"/>
        <v>41.902994616419925</v>
      </c>
    </row>
    <row r="227" spans="2:6" x14ac:dyDescent="0.25">
      <c r="B227" s="63">
        <v>3</v>
      </c>
      <c r="C227" s="64" t="s">
        <v>8</v>
      </c>
      <c r="D227" s="133">
        <f>D228+D239</f>
        <v>148600</v>
      </c>
      <c r="E227" s="134">
        <f>E228+E239</f>
        <v>62267.850000000006</v>
      </c>
      <c r="F227" s="135">
        <f t="shared" si="37"/>
        <v>41.902994616419925</v>
      </c>
    </row>
    <row r="228" spans="2:6" x14ac:dyDescent="0.25">
      <c r="B228" s="63">
        <v>32</v>
      </c>
      <c r="C228" s="64" t="s">
        <v>16</v>
      </c>
      <c r="D228" s="133">
        <f>SUM(D229:D238)</f>
        <v>148600</v>
      </c>
      <c r="E228" s="134">
        <f>SUM(E229:E238)</f>
        <v>62267.850000000006</v>
      </c>
      <c r="F228" s="135">
        <f t="shared" si="37"/>
        <v>41.902994616419925</v>
      </c>
    </row>
    <row r="229" spans="2:6" x14ac:dyDescent="0.25">
      <c r="B229" s="65" t="s">
        <v>143</v>
      </c>
      <c r="C229" s="66" t="s">
        <v>144</v>
      </c>
      <c r="D229" s="131">
        <v>0</v>
      </c>
      <c r="E229" s="132">
        <v>0</v>
      </c>
      <c r="F229" s="130">
        <v>0</v>
      </c>
    </row>
    <row r="230" spans="2:6" x14ac:dyDescent="0.25">
      <c r="B230" s="65" t="s">
        <v>110</v>
      </c>
      <c r="C230" s="66" t="s">
        <v>111</v>
      </c>
      <c r="D230" s="131">
        <v>17500</v>
      </c>
      <c r="E230" s="132">
        <v>10187.61</v>
      </c>
      <c r="F230" s="130">
        <f t="shared" si="37"/>
        <v>58.214914285714293</v>
      </c>
    </row>
    <row r="231" spans="2:6" x14ac:dyDescent="0.25">
      <c r="B231" s="65" t="s">
        <v>120</v>
      </c>
      <c r="C231" s="66" t="s">
        <v>121</v>
      </c>
      <c r="D231" s="131">
        <v>2000</v>
      </c>
      <c r="E231" s="132">
        <v>0</v>
      </c>
      <c r="F231" s="130">
        <v>0</v>
      </c>
    </row>
    <row r="232" spans="2:6" x14ac:dyDescent="0.25">
      <c r="B232" s="65" t="s">
        <v>156</v>
      </c>
      <c r="C232" s="66" t="s">
        <v>157</v>
      </c>
      <c r="D232" s="131">
        <v>9200</v>
      </c>
      <c r="E232" s="132">
        <v>0</v>
      </c>
      <c r="F232" s="130">
        <f t="shared" si="37"/>
        <v>0</v>
      </c>
    </row>
    <row r="233" spans="2:6" x14ac:dyDescent="0.25">
      <c r="B233" s="65" t="s">
        <v>145</v>
      </c>
      <c r="C233" s="66" t="s">
        <v>146</v>
      </c>
      <c r="D233" s="131">
        <v>8000</v>
      </c>
      <c r="E233" s="132">
        <v>0</v>
      </c>
      <c r="F233" s="130">
        <v>0</v>
      </c>
    </row>
    <row r="234" spans="2:6" x14ac:dyDescent="0.25">
      <c r="B234" s="65" t="s">
        <v>147</v>
      </c>
      <c r="C234" s="66" t="s">
        <v>128</v>
      </c>
      <c r="D234" s="131">
        <v>75500</v>
      </c>
      <c r="E234" s="132">
        <v>39417.32</v>
      </c>
      <c r="F234" s="130">
        <f t="shared" si="37"/>
        <v>52.208370860927154</v>
      </c>
    </row>
    <row r="235" spans="2:6" x14ac:dyDescent="0.25">
      <c r="B235" s="65" t="s">
        <v>148</v>
      </c>
      <c r="C235" s="66" t="s">
        <v>149</v>
      </c>
      <c r="D235" s="131">
        <v>13200</v>
      </c>
      <c r="E235" s="132">
        <v>443.41</v>
      </c>
      <c r="F235" s="130">
        <f t="shared" si="37"/>
        <v>3.3591666666666664</v>
      </c>
    </row>
    <row r="236" spans="2:6" x14ac:dyDescent="0.25">
      <c r="B236" s="65" t="s">
        <v>158</v>
      </c>
      <c r="C236" s="66" t="s">
        <v>159</v>
      </c>
      <c r="D236" s="131">
        <v>10700</v>
      </c>
      <c r="E236" s="132">
        <f>5005.5+326.58</f>
        <v>5332.08</v>
      </c>
      <c r="F236" s="130">
        <f t="shared" si="37"/>
        <v>49.832523364485979</v>
      </c>
    </row>
    <row r="237" spans="2:6" x14ac:dyDescent="0.25">
      <c r="B237" s="65" t="s">
        <v>150</v>
      </c>
      <c r="C237" s="66" t="s">
        <v>151</v>
      </c>
      <c r="D237" s="131">
        <v>11200</v>
      </c>
      <c r="E237" s="132">
        <v>3495.93</v>
      </c>
      <c r="F237" s="130">
        <f t="shared" si="37"/>
        <v>31.213660714285712</v>
      </c>
    </row>
    <row r="238" spans="2:6" x14ac:dyDescent="0.25">
      <c r="B238" s="65" t="s">
        <v>137</v>
      </c>
      <c r="C238" s="66" t="s">
        <v>138</v>
      </c>
      <c r="D238" s="131">
        <v>1300</v>
      </c>
      <c r="E238" s="132">
        <v>3391.5</v>
      </c>
      <c r="F238" s="130">
        <f t="shared" si="37"/>
        <v>260.88461538461536</v>
      </c>
    </row>
    <row r="239" spans="2:6" x14ac:dyDescent="0.25">
      <c r="B239" s="63">
        <v>34</v>
      </c>
      <c r="C239" s="64" t="s">
        <v>57</v>
      </c>
      <c r="D239" s="133">
        <f>D240</f>
        <v>0</v>
      </c>
      <c r="E239" s="134">
        <f>E240</f>
        <v>0</v>
      </c>
      <c r="F239" s="135">
        <v>0</v>
      </c>
    </row>
    <row r="240" spans="2:6" x14ac:dyDescent="0.25">
      <c r="B240" s="65">
        <v>3434</v>
      </c>
      <c r="C240" s="66" t="s">
        <v>155</v>
      </c>
      <c r="D240" s="131">
        <v>0</v>
      </c>
      <c r="E240" s="132"/>
      <c r="F240" s="130">
        <v>0</v>
      </c>
    </row>
    <row r="241" spans="2:6" x14ac:dyDescent="0.25">
      <c r="B241" s="67" t="s">
        <v>71</v>
      </c>
      <c r="C241" s="68" t="s">
        <v>72</v>
      </c>
      <c r="D241" s="136">
        <f t="shared" ref="D241:E242" si="41">D242</f>
        <v>73500</v>
      </c>
      <c r="E241" s="137">
        <f t="shared" si="41"/>
        <v>13125</v>
      </c>
      <c r="F241" s="138">
        <f t="shared" si="37"/>
        <v>17.857142857142858</v>
      </c>
    </row>
    <row r="242" spans="2:6" x14ac:dyDescent="0.25">
      <c r="B242" s="63">
        <v>3</v>
      </c>
      <c r="C242" s="64" t="s">
        <v>8</v>
      </c>
      <c r="D242" s="133">
        <f t="shared" si="41"/>
        <v>73500</v>
      </c>
      <c r="E242" s="134">
        <f t="shared" si="41"/>
        <v>13125</v>
      </c>
      <c r="F242" s="135">
        <f t="shared" si="37"/>
        <v>17.857142857142858</v>
      </c>
    </row>
    <row r="243" spans="2:6" x14ac:dyDescent="0.25">
      <c r="B243" s="63">
        <v>32</v>
      </c>
      <c r="C243" s="64" t="s">
        <v>16</v>
      </c>
      <c r="D243" s="133">
        <f>SUM(D244:D252)</f>
        <v>73500</v>
      </c>
      <c r="E243" s="134">
        <f>SUM(E244:E252)</f>
        <v>13125</v>
      </c>
      <c r="F243" s="135">
        <f t="shared" si="37"/>
        <v>17.857142857142858</v>
      </c>
    </row>
    <row r="244" spans="2:6" x14ac:dyDescent="0.25">
      <c r="B244" s="65" t="s">
        <v>143</v>
      </c>
      <c r="C244" s="66" t="s">
        <v>144</v>
      </c>
      <c r="D244" s="131">
        <v>9000</v>
      </c>
      <c r="E244" s="132">
        <v>1123.5</v>
      </c>
      <c r="F244" s="130">
        <v>0</v>
      </c>
    </row>
    <row r="245" spans="2:6" x14ac:dyDescent="0.25">
      <c r="B245" s="65" t="s">
        <v>110</v>
      </c>
      <c r="C245" s="66" t="s">
        <v>111</v>
      </c>
      <c r="D245" s="131">
        <v>0</v>
      </c>
      <c r="E245" s="132"/>
      <c r="F245" s="130">
        <v>0</v>
      </c>
    </row>
    <row r="246" spans="2:6" x14ac:dyDescent="0.25">
      <c r="B246" s="65" t="s">
        <v>120</v>
      </c>
      <c r="C246" s="66" t="s">
        <v>121</v>
      </c>
      <c r="D246" s="131">
        <v>23000</v>
      </c>
      <c r="E246" s="132">
        <v>1250</v>
      </c>
      <c r="F246" s="130">
        <f t="shared" si="37"/>
        <v>5.4347826086956523</v>
      </c>
    </row>
    <row r="247" spans="2:6" x14ac:dyDescent="0.25">
      <c r="B247" s="65" t="s">
        <v>156</v>
      </c>
      <c r="C247" s="66" t="s">
        <v>157</v>
      </c>
      <c r="D247" s="131">
        <v>3000</v>
      </c>
      <c r="E247" s="132">
        <v>1968.75</v>
      </c>
      <c r="F247" s="130">
        <v>0</v>
      </c>
    </row>
    <row r="248" spans="2:6" x14ac:dyDescent="0.25">
      <c r="B248" s="65" t="s">
        <v>145</v>
      </c>
      <c r="C248" s="66" t="s">
        <v>146</v>
      </c>
      <c r="D248" s="131">
        <v>0</v>
      </c>
      <c r="E248" s="132"/>
      <c r="F248" s="130">
        <v>0</v>
      </c>
    </row>
    <row r="249" spans="2:6" x14ac:dyDescent="0.25">
      <c r="B249" s="65" t="s">
        <v>147</v>
      </c>
      <c r="C249" s="66" t="s">
        <v>128</v>
      </c>
      <c r="D249" s="131">
        <v>0</v>
      </c>
      <c r="E249" s="132">
        <v>8532.75</v>
      </c>
      <c r="F249" s="130">
        <v>0</v>
      </c>
    </row>
    <row r="250" spans="2:6" x14ac:dyDescent="0.25">
      <c r="B250" s="65" t="s">
        <v>148</v>
      </c>
      <c r="C250" s="66" t="s">
        <v>149</v>
      </c>
      <c r="D250" s="131">
        <v>15000</v>
      </c>
      <c r="E250" s="132">
        <v>250</v>
      </c>
      <c r="F250" s="130">
        <v>0</v>
      </c>
    </row>
    <row r="251" spans="2:6" x14ac:dyDescent="0.25">
      <c r="B251" s="65" t="s">
        <v>158</v>
      </c>
      <c r="C251" s="66" t="s">
        <v>159</v>
      </c>
      <c r="D251" s="131">
        <v>20500</v>
      </c>
      <c r="E251" s="132"/>
      <c r="F251" s="130">
        <f t="shared" si="37"/>
        <v>0</v>
      </c>
    </row>
    <row r="252" spans="2:6" x14ac:dyDescent="0.25">
      <c r="B252" s="65" t="s">
        <v>137</v>
      </c>
      <c r="C252" s="66" t="s">
        <v>138</v>
      </c>
      <c r="D252" s="131">
        <v>3000</v>
      </c>
      <c r="E252" s="132"/>
      <c r="F252" s="130">
        <f t="shared" si="37"/>
        <v>0</v>
      </c>
    </row>
    <row r="253" spans="2:6" x14ac:dyDescent="0.25">
      <c r="B253" s="67" t="s">
        <v>77</v>
      </c>
      <c r="C253" s="68" t="s">
        <v>76</v>
      </c>
      <c r="D253" s="136">
        <f t="shared" ref="D253:E254" si="42">D254</f>
        <v>0</v>
      </c>
      <c r="E253" s="137">
        <f t="shared" si="42"/>
        <v>0</v>
      </c>
      <c r="F253" s="138">
        <v>0</v>
      </c>
    </row>
    <row r="254" spans="2:6" x14ac:dyDescent="0.25">
      <c r="B254" s="63">
        <v>3</v>
      </c>
      <c r="C254" s="64" t="s">
        <v>8</v>
      </c>
      <c r="D254" s="133">
        <f t="shared" si="42"/>
        <v>0</v>
      </c>
      <c r="E254" s="134">
        <f t="shared" si="42"/>
        <v>0</v>
      </c>
      <c r="F254" s="135">
        <v>0</v>
      </c>
    </row>
    <row r="255" spans="2:6" x14ac:dyDescent="0.25">
      <c r="B255" s="63" t="s">
        <v>163</v>
      </c>
      <c r="C255" s="64" t="s">
        <v>16</v>
      </c>
      <c r="D255" s="133">
        <f>SUM(D256:D262)</f>
        <v>0</v>
      </c>
      <c r="E255" s="134">
        <f>SUM(E256:E262)</f>
        <v>0</v>
      </c>
      <c r="F255" s="135">
        <v>0</v>
      </c>
    </row>
    <row r="256" spans="2:6" x14ac:dyDescent="0.25">
      <c r="B256" s="65" t="s">
        <v>110</v>
      </c>
      <c r="C256" s="66" t="s">
        <v>111</v>
      </c>
      <c r="D256" s="131"/>
      <c r="E256" s="132"/>
      <c r="F256" s="130">
        <v>0</v>
      </c>
    </row>
    <row r="257" spans="2:6" x14ac:dyDescent="0.25">
      <c r="B257" s="65" t="s">
        <v>120</v>
      </c>
      <c r="C257" s="66" t="s">
        <v>121</v>
      </c>
      <c r="D257" s="131"/>
      <c r="E257" s="132"/>
      <c r="F257" s="130">
        <v>0</v>
      </c>
    </row>
    <row r="258" spans="2:6" x14ac:dyDescent="0.25">
      <c r="B258" s="65" t="s">
        <v>156</v>
      </c>
      <c r="C258" s="66" t="s">
        <v>157</v>
      </c>
      <c r="D258" s="131"/>
      <c r="E258" s="132"/>
      <c r="F258" s="130">
        <v>0</v>
      </c>
    </row>
    <row r="259" spans="2:6" x14ac:dyDescent="0.25">
      <c r="B259" s="65" t="s">
        <v>145</v>
      </c>
      <c r="C259" s="66" t="s">
        <v>146</v>
      </c>
      <c r="D259" s="131"/>
      <c r="E259" s="132"/>
      <c r="F259" s="130">
        <v>0</v>
      </c>
    </row>
    <row r="260" spans="2:6" x14ac:dyDescent="0.25">
      <c r="B260" s="65" t="s">
        <v>147</v>
      </c>
      <c r="C260" s="66" t="s">
        <v>128</v>
      </c>
      <c r="D260" s="131"/>
      <c r="E260" s="132"/>
      <c r="F260" s="130">
        <v>0</v>
      </c>
    </row>
    <row r="261" spans="2:6" x14ac:dyDescent="0.25">
      <c r="B261" s="65" t="s">
        <v>148</v>
      </c>
      <c r="C261" s="66" t="s">
        <v>149</v>
      </c>
      <c r="D261" s="131"/>
      <c r="E261" s="132"/>
      <c r="F261" s="130">
        <v>0</v>
      </c>
    </row>
    <row r="262" spans="2:6" x14ac:dyDescent="0.25">
      <c r="B262" s="65" t="s">
        <v>137</v>
      </c>
      <c r="C262" s="66" t="s">
        <v>138</v>
      </c>
      <c r="D262" s="131"/>
      <c r="E262" s="132"/>
      <c r="F262" s="130">
        <v>0</v>
      </c>
    </row>
    <row r="263" spans="2:6" ht="45" x14ac:dyDescent="0.25">
      <c r="B263" s="69" t="s">
        <v>164</v>
      </c>
      <c r="C263" s="70" t="s">
        <v>51</v>
      </c>
      <c r="D263" s="139">
        <f>D264+D279+D289</f>
        <v>101000</v>
      </c>
      <c r="E263" s="140">
        <f>E264+E279+E289</f>
        <v>35613.57</v>
      </c>
      <c r="F263" s="141">
        <f t="shared" ref="F263:F294" si="43">E263/D263*100</f>
        <v>35.2609603960396</v>
      </c>
    </row>
    <row r="264" spans="2:6" x14ac:dyDescent="0.25">
      <c r="B264" s="67" t="s">
        <v>61</v>
      </c>
      <c r="C264" s="68" t="s">
        <v>60</v>
      </c>
      <c r="D264" s="136">
        <f>D265+D269</f>
        <v>50000</v>
      </c>
      <c r="E264" s="137">
        <f>E265+E269</f>
        <v>33124</v>
      </c>
      <c r="F264" s="138">
        <f t="shared" si="43"/>
        <v>66.24799999999999</v>
      </c>
    </row>
    <row r="265" spans="2:6" x14ac:dyDescent="0.25">
      <c r="B265" s="63">
        <v>3</v>
      </c>
      <c r="C265" s="64" t="s">
        <v>8</v>
      </c>
      <c r="D265" s="133">
        <f t="shared" ref="D265:E265" si="44">SUM(D266)</f>
        <v>5000</v>
      </c>
      <c r="E265" s="134">
        <f t="shared" si="44"/>
        <v>0</v>
      </c>
      <c r="F265" s="135">
        <f t="shared" si="43"/>
        <v>0</v>
      </c>
    </row>
    <row r="266" spans="2:6" x14ac:dyDescent="0.25">
      <c r="B266" s="63">
        <v>32</v>
      </c>
      <c r="C266" s="64" t="s">
        <v>16</v>
      </c>
      <c r="D266" s="133">
        <f>SUM(D267:D268)</f>
        <v>5000</v>
      </c>
      <c r="E266" s="133">
        <f>SUM(E267:E268)</f>
        <v>0</v>
      </c>
      <c r="F266" s="135">
        <f t="shared" si="43"/>
        <v>0</v>
      </c>
    </row>
    <row r="267" spans="2:6" x14ac:dyDescent="0.25">
      <c r="B267" s="65">
        <v>3232</v>
      </c>
      <c r="C267" s="66" t="s">
        <v>123</v>
      </c>
      <c r="D267" s="131">
        <v>0</v>
      </c>
      <c r="E267" s="132"/>
      <c r="F267" s="135">
        <v>0</v>
      </c>
    </row>
    <row r="268" spans="2:6" x14ac:dyDescent="0.25">
      <c r="B268" s="65" t="s">
        <v>147</v>
      </c>
      <c r="C268" s="66" t="s">
        <v>128</v>
      </c>
      <c r="D268" s="131">
        <v>5000</v>
      </c>
      <c r="E268" s="132"/>
      <c r="F268" s="135">
        <f t="shared" si="43"/>
        <v>0</v>
      </c>
    </row>
    <row r="269" spans="2:6" x14ac:dyDescent="0.25">
      <c r="B269" s="63">
        <v>4</v>
      </c>
      <c r="C269" s="64" t="s">
        <v>10</v>
      </c>
      <c r="D269" s="133">
        <f>D270+D272+D276</f>
        <v>45000</v>
      </c>
      <c r="E269" s="133">
        <f>E270+E272+E276</f>
        <v>33124</v>
      </c>
      <c r="F269" s="135">
        <f t="shared" si="43"/>
        <v>73.608888888888885</v>
      </c>
    </row>
    <row r="270" spans="2:6" x14ac:dyDescent="0.25">
      <c r="B270" s="63">
        <v>41</v>
      </c>
      <c r="C270" s="64" t="s">
        <v>85</v>
      </c>
      <c r="D270" s="133">
        <f>SUM(D271)</f>
        <v>5000</v>
      </c>
      <c r="E270" s="133">
        <f>SUM(E271)</f>
        <v>4866.5</v>
      </c>
      <c r="F270" s="135">
        <f t="shared" si="43"/>
        <v>97.330000000000013</v>
      </c>
    </row>
    <row r="271" spans="2:6" x14ac:dyDescent="0.25">
      <c r="B271" s="65">
        <v>4123</v>
      </c>
      <c r="C271" s="66" t="s">
        <v>177</v>
      </c>
      <c r="D271" s="131">
        <v>5000</v>
      </c>
      <c r="E271" s="132">
        <v>4866.5</v>
      </c>
      <c r="F271" s="130">
        <f t="shared" si="43"/>
        <v>97.330000000000013</v>
      </c>
    </row>
    <row r="272" spans="2:6" x14ac:dyDescent="0.25">
      <c r="B272" s="63">
        <v>42</v>
      </c>
      <c r="C272" s="64" t="s">
        <v>23</v>
      </c>
      <c r="D272" s="133">
        <f>SUM(D273:D275)</f>
        <v>30000</v>
      </c>
      <c r="E272" s="134">
        <f>SUM(E273:E275)</f>
        <v>28257.5</v>
      </c>
      <c r="F272" s="135">
        <f t="shared" si="43"/>
        <v>94.191666666666663</v>
      </c>
    </row>
    <row r="273" spans="2:6" x14ac:dyDescent="0.25">
      <c r="B273" s="65" t="s">
        <v>165</v>
      </c>
      <c r="C273" s="66" t="s">
        <v>166</v>
      </c>
      <c r="D273" s="131"/>
      <c r="E273" s="132"/>
      <c r="F273" s="130">
        <v>0</v>
      </c>
    </row>
    <row r="274" spans="2:6" x14ac:dyDescent="0.25">
      <c r="B274" s="65" t="s">
        <v>167</v>
      </c>
      <c r="C274" s="66" t="s">
        <v>168</v>
      </c>
      <c r="D274" s="131"/>
      <c r="E274" s="132"/>
      <c r="F274" s="130">
        <v>0</v>
      </c>
    </row>
    <row r="275" spans="2:6" x14ac:dyDescent="0.25">
      <c r="B275" s="65" t="s">
        <v>169</v>
      </c>
      <c r="C275" s="66" t="s">
        <v>170</v>
      </c>
      <c r="D275" s="131">
        <v>30000</v>
      </c>
      <c r="E275" s="132">
        <v>28257.5</v>
      </c>
      <c r="F275" s="130">
        <f t="shared" si="43"/>
        <v>94.191666666666663</v>
      </c>
    </row>
    <row r="276" spans="2:6" x14ac:dyDescent="0.25">
      <c r="B276" s="63">
        <v>45</v>
      </c>
      <c r="C276" s="64" t="s">
        <v>58</v>
      </c>
      <c r="D276" s="133">
        <f>SUM(D277)</f>
        <v>10000</v>
      </c>
      <c r="E276" s="134">
        <f>SUM(E277)</f>
        <v>0</v>
      </c>
      <c r="F276" s="135">
        <v>0</v>
      </c>
    </row>
    <row r="277" spans="2:6" x14ac:dyDescent="0.25">
      <c r="B277" s="65" t="s">
        <v>171</v>
      </c>
      <c r="C277" s="66" t="s">
        <v>172</v>
      </c>
      <c r="D277" s="131">
        <v>10000</v>
      </c>
      <c r="E277" s="132"/>
      <c r="F277" s="130">
        <v>0</v>
      </c>
    </row>
    <row r="278" spans="2:6" x14ac:dyDescent="0.25">
      <c r="B278" s="65" t="s">
        <v>173</v>
      </c>
      <c r="C278" s="66" t="s">
        <v>174</v>
      </c>
      <c r="D278" s="131"/>
      <c r="E278" s="132"/>
      <c r="F278" s="130">
        <v>0</v>
      </c>
    </row>
    <row r="279" spans="2:6" x14ac:dyDescent="0.25">
      <c r="B279" s="67" t="s">
        <v>64</v>
      </c>
      <c r="C279" s="68" t="s">
        <v>63</v>
      </c>
      <c r="D279" s="136">
        <f>D280+D284</f>
        <v>16100</v>
      </c>
      <c r="E279" s="137">
        <f>E280+E284</f>
        <v>2489.5700000000002</v>
      </c>
      <c r="F279" s="142">
        <f t="shared" si="43"/>
        <v>15.463167701863355</v>
      </c>
    </row>
    <row r="280" spans="2:6" x14ac:dyDescent="0.25">
      <c r="B280" s="63">
        <v>3</v>
      </c>
      <c r="C280" s="64" t="s">
        <v>8</v>
      </c>
      <c r="D280" s="133">
        <f t="shared" ref="D280:E280" si="45">SUM(D281)</f>
        <v>10500</v>
      </c>
      <c r="E280" s="134">
        <f t="shared" si="45"/>
        <v>0</v>
      </c>
      <c r="F280" s="135">
        <f t="shared" ref="F280" si="46">E280/D280*100</f>
        <v>0</v>
      </c>
    </row>
    <row r="281" spans="2:6" x14ac:dyDescent="0.25">
      <c r="B281" s="63">
        <v>32</v>
      </c>
      <c r="C281" s="64" t="s">
        <v>16</v>
      </c>
      <c r="D281" s="133">
        <f>SUM(D282:D283)</f>
        <v>10500</v>
      </c>
      <c r="E281" s="134">
        <f t="shared" ref="E281" si="47">SUM(E282:E283)</f>
        <v>0</v>
      </c>
      <c r="F281" s="135">
        <f t="shared" ref="F281:F288" si="48">E281/D281*100</f>
        <v>0</v>
      </c>
    </row>
    <row r="282" spans="2:6" x14ac:dyDescent="0.25">
      <c r="B282" s="65">
        <v>3232</v>
      </c>
      <c r="C282" s="66" t="s">
        <v>123</v>
      </c>
      <c r="D282" s="131">
        <v>9300</v>
      </c>
      <c r="E282" s="134"/>
      <c r="F282" s="130">
        <f t="shared" si="48"/>
        <v>0</v>
      </c>
    </row>
    <row r="283" spans="2:6" x14ac:dyDescent="0.25">
      <c r="B283" s="65" t="s">
        <v>147</v>
      </c>
      <c r="C283" s="66" t="s">
        <v>128</v>
      </c>
      <c r="D283" s="131">
        <v>1200</v>
      </c>
      <c r="E283" s="132"/>
      <c r="F283" s="130">
        <f t="shared" si="48"/>
        <v>0</v>
      </c>
    </row>
    <row r="284" spans="2:6" x14ac:dyDescent="0.25">
      <c r="B284" s="63">
        <v>4</v>
      </c>
      <c r="C284" s="64" t="s">
        <v>10</v>
      </c>
      <c r="D284" s="133">
        <f>SUM(D285)</f>
        <v>5600</v>
      </c>
      <c r="E284" s="134">
        <f t="shared" ref="E284" si="49">SUM(E285)</f>
        <v>2489.5700000000002</v>
      </c>
      <c r="F284" s="135">
        <f t="shared" si="48"/>
        <v>44.456607142857145</v>
      </c>
    </row>
    <row r="285" spans="2:6" x14ac:dyDescent="0.25">
      <c r="B285" s="63">
        <v>42</v>
      </c>
      <c r="C285" s="64" t="s">
        <v>23</v>
      </c>
      <c r="D285" s="133">
        <f>SUM(D286:D288)</f>
        <v>5600</v>
      </c>
      <c r="E285" s="134">
        <f>SUM(E286:E288)</f>
        <v>2489.5700000000002</v>
      </c>
      <c r="F285" s="135">
        <f t="shared" si="48"/>
        <v>44.456607142857145</v>
      </c>
    </row>
    <row r="286" spans="2:6" x14ac:dyDescent="0.25">
      <c r="B286" s="65" t="s">
        <v>165</v>
      </c>
      <c r="C286" s="66" t="s">
        <v>166</v>
      </c>
      <c r="D286" s="131">
        <v>1500</v>
      </c>
      <c r="E286" s="132">
        <v>2489.5700000000002</v>
      </c>
      <c r="F286" s="130">
        <f t="shared" si="48"/>
        <v>165.97133333333335</v>
      </c>
    </row>
    <row r="287" spans="2:6" x14ac:dyDescent="0.25">
      <c r="B287" s="65" t="s">
        <v>167</v>
      </c>
      <c r="C287" s="66" t="s">
        <v>168</v>
      </c>
      <c r="D287" s="131">
        <v>1500</v>
      </c>
      <c r="E287" s="132"/>
      <c r="F287" s="130">
        <f t="shared" si="48"/>
        <v>0</v>
      </c>
    </row>
    <row r="288" spans="2:6" x14ac:dyDescent="0.25">
      <c r="B288" s="65" t="s">
        <v>169</v>
      </c>
      <c r="C288" s="66" t="s">
        <v>170</v>
      </c>
      <c r="D288" s="131">
        <v>2600</v>
      </c>
      <c r="E288" s="132"/>
      <c r="F288" s="130">
        <f t="shared" si="48"/>
        <v>0</v>
      </c>
    </row>
    <row r="289" spans="1:6" x14ac:dyDescent="0.25">
      <c r="B289" s="67" t="s">
        <v>67</v>
      </c>
      <c r="C289" s="68" t="s">
        <v>68</v>
      </c>
      <c r="D289" s="136">
        <f>D290</f>
        <v>34900</v>
      </c>
      <c r="E289" s="137">
        <f t="shared" ref="E289" si="50">E290</f>
        <v>0</v>
      </c>
      <c r="F289" s="138">
        <f t="shared" si="43"/>
        <v>0</v>
      </c>
    </row>
    <row r="290" spans="1:6" x14ac:dyDescent="0.25">
      <c r="B290" s="63">
        <v>4</v>
      </c>
      <c r="C290" s="64" t="s">
        <v>10</v>
      </c>
      <c r="D290" s="133">
        <f>SUM(D291)</f>
        <v>34900</v>
      </c>
      <c r="E290" s="134">
        <f>SUM(E291)</f>
        <v>0</v>
      </c>
      <c r="F290" s="135">
        <f t="shared" si="43"/>
        <v>0</v>
      </c>
    </row>
    <row r="291" spans="1:6" x14ac:dyDescent="0.25">
      <c r="B291" s="63">
        <v>42</v>
      </c>
      <c r="C291" s="64" t="s">
        <v>23</v>
      </c>
      <c r="D291" s="133">
        <f>SUM(D292:D294)</f>
        <v>34900</v>
      </c>
      <c r="E291" s="134">
        <f>SUM(E292:E294)</f>
        <v>0</v>
      </c>
      <c r="F291" s="135">
        <f t="shared" si="43"/>
        <v>0</v>
      </c>
    </row>
    <row r="292" spans="1:6" x14ac:dyDescent="0.25">
      <c r="B292" s="65" t="s">
        <v>165</v>
      </c>
      <c r="C292" s="66" t="s">
        <v>166</v>
      </c>
      <c r="D292" s="131"/>
      <c r="E292" s="132"/>
      <c r="F292" s="130">
        <v>0</v>
      </c>
    </row>
    <row r="293" spans="1:6" x14ac:dyDescent="0.25">
      <c r="B293" s="65" t="s">
        <v>167</v>
      </c>
      <c r="C293" s="66" t="s">
        <v>168</v>
      </c>
      <c r="D293" s="131"/>
      <c r="E293" s="132"/>
      <c r="F293" s="130">
        <v>0</v>
      </c>
    </row>
    <row r="294" spans="1:6" x14ac:dyDescent="0.25">
      <c r="B294" s="65" t="s">
        <v>169</v>
      </c>
      <c r="C294" s="66" t="s">
        <v>170</v>
      </c>
      <c r="D294" s="131">
        <v>34900</v>
      </c>
      <c r="E294" s="132"/>
      <c r="F294" s="130">
        <f t="shared" si="43"/>
        <v>0</v>
      </c>
    </row>
    <row r="300" spans="1:6" ht="17.25" x14ac:dyDescent="0.3">
      <c r="C300" s="154" t="s">
        <v>184</v>
      </c>
      <c r="D300" s="154"/>
      <c r="E300" s="154"/>
      <c r="F300" s="154"/>
    </row>
    <row r="303" spans="1:6" ht="25.5" x14ac:dyDescent="0.25">
      <c r="A303" s="143"/>
      <c r="B303" s="143"/>
      <c r="C303" s="146"/>
      <c r="D303" s="147" t="s">
        <v>95</v>
      </c>
      <c r="E303" s="148" t="s">
        <v>201</v>
      </c>
      <c r="F303" s="147" t="s">
        <v>94</v>
      </c>
    </row>
    <row r="304" spans="1:6" x14ac:dyDescent="0.25">
      <c r="A304" s="144"/>
      <c r="B304" s="145"/>
      <c r="C304" s="149" t="s">
        <v>181</v>
      </c>
      <c r="D304" s="150">
        <v>5794200</v>
      </c>
      <c r="E304" s="151">
        <v>3035550.09</v>
      </c>
      <c r="F304" s="135">
        <f t="shared" ref="F304:F305" si="51">E304/D304*100</f>
        <v>52.3894599772186</v>
      </c>
    </row>
    <row r="305" spans="1:6" x14ac:dyDescent="0.25">
      <c r="A305" s="144"/>
      <c r="B305" s="145"/>
      <c r="C305" s="149" t="s">
        <v>182</v>
      </c>
      <c r="D305" s="150">
        <v>5829100</v>
      </c>
      <c r="E305" s="151">
        <v>3036146.67</v>
      </c>
      <c r="F305" s="135">
        <f t="shared" si="51"/>
        <v>52.086028203324695</v>
      </c>
    </row>
    <row r="306" spans="1:6" s="159" customFormat="1" ht="15" customHeight="1" x14ac:dyDescent="0.25">
      <c r="A306" s="144"/>
      <c r="B306" s="145"/>
      <c r="C306" s="155" t="s">
        <v>178</v>
      </c>
      <c r="D306" s="156">
        <f t="shared" ref="D306:E306" si="52">D304-D305</f>
        <v>-34900</v>
      </c>
      <c r="E306" s="157">
        <f t="shared" si="52"/>
        <v>-596.58000000007451</v>
      </c>
      <c r="F306" s="130"/>
    </row>
    <row r="307" spans="1:6" s="159" customFormat="1" ht="15" customHeight="1" x14ac:dyDescent="0.25">
      <c r="A307" s="144"/>
      <c r="B307" s="145"/>
      <c r="C307" s="155" t="s">
        <v>185</v>
      </c>
      <c r="D307" s="156">
        <v>34900</v>
      </c>
      <c r="E307" s="157"/>
      <c r="F307" s="158"/>
    </row>
    <row r="308" spans="1:6" s="159" customFormat="1" ht="15" customHeight="1" x14ac:dyDescent="0.25">
      <c r="A308" s="144"/>
      <c r="B308" s="145"/>
      <c r="C308" s="145"/>
      <c r="D308" s="160"/>
      <c r="E308" s="161"/>
      <c r="F308" s="162"/>
    </row>
    <row r="310" spans="1:6" x14ac:dyDescent="0.25">
      <c r="C310" t="s">
        <v>179</v>
      </c>
      <c r="E310" s="44">
        <v>443159.44</v>
      </c>
    </row>
    <row r="311" spans="1:6" x14ac:dyDescent="0.25">
      <c r="C311" t="s">
        <v>183</v>
      </c>
      <c r="E311" s="44">
        <f>492758.66-0.21-279.22</f>
        <v>492479.23</v>
      </c>
    </row>
    <row r="312" spans="1:6" x14ac:dyDescent="0.25">
      <c r="C312" s="152" t="s">
        <v>180</v>
      </c>
      <c r="D312" s="152"/>
      <c r="E312" s="153">
        <f>E306-E310+E311</f>
        <v>48723.209999999905</v>
      </c>
    </row>
    <row r="315" spans="1:6" x14ac:dyDescent="0.25">
      <c r="C315" t="s">
        <v>186</v>
      </c>
    </row>
    <row r="316" spans="1:6" x14ac:dyDescent="0.25">
      <c r="C316" t="s">
        <v>187</v>
      </c>
    </row>
    <row r="318" spans="1:6" x14ac:dyDescent="0.25">
      <c r="C318" s="152" t="s">
        <v>188</v>
      </c>
    </row>
    <row r="319" spans="1:6" x14ac:dyDescent="0.25">
      <c r="C319" t="s">
        <v>190</v>
      </c>
    </row>
    <row r="320" spans="1:6" x14ac:dyDescent="0.25">
      <c r="C320" t="s">
        <v>189</v>
      </c>
    </row>
    <row r="321" spans="3:3" x14ac:dyDescent="0.25">
      <c r="C321" t="s">
        <v>191</v>
      </c>
    </row>
    <row r="322" spans="3:3" x14ac:dyDescent="0.25">
      <c r="C322" t="s">
        <v>202</v>
      </c>
    </row>
    <row r="324" spans="3:3" x14ac:dyDescent="0.25">
      <c r="C324" s="152" t="s">
        <v>192</v>
      </c>
    </row>
    <row r="325" spans="3:3" x14ac:dyDescent="0.25">
      <c r="C325" t="s">
        <v>193</v>
      </c>
    </row>
    <row r="327" spans="3:3" x14ac:dyDescent="0.25">
      <c r="C327" s="152" t="s">
        <v>194</v>
      </c>
    </row>
    <row r="328" spans="3:3" x14ac:dyDescent="0.25">
      <c r="C328" t="s">
        <v>195</v>
      </c>
    </row>
    <row r="329" spans="3:3" x14ac:dyDescent="0.25">
      <c r="C329" t="s">
        <v>196</v>
      </c>
    </row>
    <row r="330" spans="3:3" x14ac:dyDescent="0.25">
      <c r="C330" t="s">
        <v>203</v>
      </c>
    </row>
    <row r="331" spans="3:3" x14ac:dyDescent="0.25">
      <c r="C331" t="s">
        <v>197</v>
      </c>
    </row>
    <row r="332" spans="3:3" x14ac:dyDescent="0.25">
      <c r="C332" t="s">
        <v>198</v>
      </c>
    </row>
    <row r="333" spans="3:3" x14ac:dyDescent="0.25">
      <c r="C333" t="s">
        <v>200</v>
      </c>
    </row>
    <row r="334" spans="3:3" x14ac:dyDescent="0.25">
      <c r="C334" t="s">
        <v>199</v>
      </c>
    </row>
  </sheetData>
  <mergeCells count="28">
    <mergeCell ref="C300:F300"/>
    <mergeCell ref="B125:G125"/>
    <mergeCell ref="B126:G126"/>
    <mergeCell ref="A19:F19"/>
    <mergeCell ref="A11:C11"/>
    <mergeCell ref="A17:F17"/>
    <mergeCell ref="A12:C12"/>
    <mergeCell ref="A14:C14"/>
    <mergeCell ref="A15:C15"/>
    <mergeCell ref="A16:C16"/>
    <mergeCell ref="A27:F27"/>
    <mergeCell ref="A29:F29"/>
    <mergeCell ref="A43:F43"/>
    <mergeCell ref="B59:F59"/>
    <mergeCell ref="A22:C22"/>
    <mergeCell ref="A23:C23"/>
    <mergeCell ref="A1:F1"/>
    <mergeCell ref="A3:F3"/>
    <mergeCell ref="A5:F5"/>
    <mergeCell ref="A7:F7"/>
    <mergeCell ref="A10:C10"/>
    <mergeCell ref="A100:F100"/>
    <mergeCell ref="C111:F111"/>
    <mergeCell ref="C61:F61"/>
    <mergeCell ref="C77:F77"/>
    <mergeCell ref="A24:C24"/>
    <mergeCell ref="A25:C25"/>
    <mergeCell ref="C93:F93"/>
  </mergeCells>
  <pageMargins left="0.47244094488188981" right="0.27559055118110237" top="0.31496062992125984" bottom="0.31496062992125984" header="0.31496062992125984" footer="0.31496062992125984"/>
  <pageSetup paperSize="9" scale="83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Asja Kišević</cp:lastModifiedBy>
  <cp:lastPrinted>2026-07-13T12:49:11Z</cp:lastPrinted>
  <dcterms:created xsi:type="dcterms:W3CDTF">2022-08-12T12:51:27Z</dcterms:created>
  <dcterms:modified xsi:type="dcterms:W3CDTF">2026-07-13T12:57:32Z</dcterms:modified>
</cp:coreProperties>
</file>